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מכרזים 2022\תרבות דרוזית מכרזים\"/>
    </mc:Choice>
  </mc:AlternateContent>
  <bookViews>
    <workbookView xWindow="0" yWindow="0" windowWidth="23040" windowHeight="9375" tabRatio="577"/>
  </bookViews>
  <sheets>
    <sheet name="תנאי-סף" sheetId="1" r:id="rId1"/>
    <sheet name="איכות - אירוע בגליל והכרמל" sheetId="8" r:id="rId2"/>
    <sheet name="איכות - אירוע בגולן" sheetId="15" r:id="rId3"/>
    <sheet name="תכנית עבודה" sheetId="19" r:id="rId4"/>
    <sheet name="מחיר" sheetId="21" r:id="rId5"/>
    <sheet name="סיכום" sheetId="22" r:id="rId6"/>
  </sheets>
  <definedNames>
    <definedName name="_Ref108685591" localSheetId="1">'איכות - אירוע בגליל והכרמל'!$B$4</definedName>
    <definedName name="_Ref113471698" localSheetId="0">'תנאי-סף'!$C$20</definedName>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'תנאי-סף'!$B$10</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2">'איכות - אירוע בגולן'!$A$1:$G$10</definedName>
    <definedName name="_xlnm.Print_Area" localSheetId="1">'איכות - אירוע בגליל והכרמל'!$A$1:$G$10</definedName>
    <definedName name="_xlnm.Print_Area" localSheetId="0">'תנאי-סף'!$A$1:$J$47</definedName>
  </definedNames>
  <calcPr calcId="191029"/>
</workbook>
</file>

<file path=xl/calcChain.xml><?xml version="1.0" encoding="utf-8"?>
<calcChain xmlns="http://schemas.openxmlformats.org/spreadsheetml/2006/main">
  <c r="F8" i="22" l="1"/>
  <c r="F9" i="22"/>
  <c r="F10" i="22"/>
  <c r="F11" i="22" s="1"/>
  <c r="P8" i="22"/>
  <c r="P10" i="22" s="1"/>
  <c r="P11" i="22" s="1"/>
  <c r="Q8" i="22"/>
  <c r="Q10" i="22" s="1"/>
  <c r="Q11" i="22" s="1"/>
  <c r="P9" i="22"/>
  <c r="Q9" i="22"/>
  <c r="C10" i="22"/>
  <c r="C9" i="22"/>
  <c r="E8" i="22"/>
  <c r="E9" i="22"/>
  <c r="E15" i="21"/>
  <c r="E16" i="21"/>
  <c r="E17" i="21"/>
  <c r="E14" i="21"/>
  <c r="F15" i="21"/>
  <c r="F16" i="21"/>
  <c r="F17" i="21"/>
  <c r="F14" i="21"/>
  <c r="F7" i="21"/>
  <c r="F8" i="21"/>
  <c r="F9" i="21"/>
  <c r="F6" i="21"/>
  <c r="E7" i="21"/>
  <c r="E8" i="21"/>
  <c r="E9" i="21"/>
  <c r="E6" i="21"/>
  <c r="E10" i="22" l="1"/>
  <c r="L10" i="22"/>
  <c r="A10" i="22"/>
  <c r="D9" i="22" l="1"/>
  <c r="O9" i="22"/>
  <c r="N9" i="22"/>
  <c r="H21" i="19" l="1"/>
  <c r="F21" i="19"/>
  <c r="D21" i="19"/>
  <c r="C21" i="19"/>
  <c r="H10" i="19"/>
  <c r="F10" i="19"/>
  <c r="D10" i="19"/>
  <c r="C10" i="19"/>
  <c r="O8" i="22" l="1"/>
  <c r="O10" i="22" s="1"/>
  <c r="O11" i="22" s="1"/>
  <c r="N8" i="22"/>
  <c r="N10" i="22" s="1"/>
  <c r="N11" i="22" s="1"/>
  <c r="F10" i="15"/>
  <c r="D10" i="15"/>
  <c r="C10" i="15"/>
  <c r="F1" i="15"/>
  <c r="F2" i="15" s="1"/>
  <c r="D1" i="15"/>
  <c r="D2" i="15" s="1"/>
  <c r="F10" i="8" l="1"/>
  <c r="D8" i="22" s="1"/>
  <c r="D10" i="8"/>
  <c r="C8" i="22" s="1"/>
  <c r="C11" i="22" s="1"/>
  <c r="J23" i="1" a="1"/>
  <c r="J23" i="1" s="1"/>
  <c r="I23" i="1" a="1"/>
  <c r="I23" i="1" s="1"/>
  <c r="H23" i="1" a="1"/>
  <c r="H23" i="1" s="1"/>
  <c r="G23" i="1" a="1"/>
  <c r="G23" i="1" s="1"/>
  <c r="F23" i="1" a="1"/>
  <c r="F23" i="1" s="1"/>
  <c r="E23" i="1" a="1"/>
  <c r="E23" i="1" s="1"/>
  <c r="D23" i="1" a="1"/>
  <c r="D23" i="1" s="1"/>
  <c r="J14" i="1" a="1"/>
  <c r="J14" i="1" s="1"/>
  <c r="I14" i="1" a="1"/>
  <c r="I14" i="1" s="1"/>
  <c r="H14" i="1" a="1"/>
  <c r="H14" i="1" s="1"/>
  <c r="G14" i="1" a="1"/>
  <c r="G14" i="1" s="1"/>
  <c r="F14" i="1" a="1"/>
  <c r="F14" i="1" s="1"/>
  <c r="E14" i="1" a="1"/>
  <c r="E14" i="1" s="1"/>
  <c r="D14" i="1" a="1"/>
  <c r="D14" i="1" s="1"/>
  <c r="D10" i="22" l="1"/>
  <c r="D11" i="22" s="1"/>
  <c r="E11" i="22"/>
  <c r="F2" i="8"/>
  <c r="I9" i="1" a="1"/>
  <c r="I9" i="1" s="1"/>
  <c r="F9" i="1" a="1"/>
  <c r="F9" i="1" s="1"/>
  <c r="G9" i="1" a="1"/>
  <c r="G9" i="1" s="1"/>
  <c r="H9" i="1" a="1"/>
  <c r="H9" i="1" s="1"/>
  <c r="D2" i="8" l="1"/>
  <c r="I8" i="1"/>
  <c r="I47" i="1" s="1"/>
  <c r="F8" i="1"/>
  <c r="F47" i="1" s="1"/>
  <c r="H8" i="1"/>
  <c r="H47" i="1" s="1"/>
  <c r="G8" i="1"/>
  <c r="G47" i="1" s="1"/>
  <c r="C10" i="8" l="1"/>
  <c r="E9" i="1" a="1"/>
  <c r="E9" i="1" s="1"/>
  <c r="J9" i="1" a="1"/>
  <c r="J9" i="1" s="1"/>
  <c r="D9" i="1" a="1"/>
  <c r="D9" i="1" s="1"/>
  <c r="J8" i="1" l="1"/>
  <c r="J47" i="1" s="1"/>
  <c r="E8" i="1"/>
  <c r="E47" i="1" s="1"/>
  <c r="D8" i="1"/>
  <c r="D47" i="1" s="1"/>
</calcChain>
</file>

<file path=xl/sharedStrings.xml><?xml version="1.0" encoding="utf-8"?>
<sst xmlns="http://schemas.openxmlformats.org/spreadsheetml/2006/main" count="201" uniqueCount="134">
  <si>
    <t>מס' סעיף</t>
  </si>
  <si>
    <t>תיאור התנאי</t>
  </si>
  <si>
    <t>מסמכים נדרשים</t>
  </si>
  <si>
    <t>משקל</t>
  </si>
  <si>
    <t>משקל בציון האיכות</t>
  </si>
  <si>
    <t>ציון כולל לפרמטר</t>
  </si>
  <si>
    <t>ציון איכות</t>
  </si>
  <si>
    <t>רכיב</t>
  </si>
  <si>
    <t>נימוק/ציון גלם</t>
  </si>
  <si>
    <t>טלפון:</t>
  </si>
  <si>
    <t>מס' סעיף:</t>
  </si>
  <si>
    <t>קריטריון:</t>
  </si>
  <si>
    <t>מס"ד:</t>
  </si>
  <si>
    <t>שם המציע:</t>
  </si>
  <si>
    <t>ח.פ.</t>
  </si>
  <si>
    <t xml:space="preserve">סה"כ ציון איכות </t>
  </si>
  <si>
    <t>איש קשר לצורך המכרז:</t>
  </si>
  <si>
    <t>ניקוד איכות</t>
  </si>
  <si>
    <t>כתובת דוא"ל:</t>
  </si>
  <si>
    <t>תנאי סף</t>
  </si>
  <si>
    <t>6.1</t>
  </si>
  <si>
    <t>6.2</t>
  </si>
  <si>
    <t>7.2</t>
  </si>
  <si>
    <t>הצעה שלמה?</t>
  </si>
  <si>
    <t>7.3</t>
  </si>
  <si>
    <t>5.1</t>
  </si>
  <si>
    <t>5</t>
  </si>
  <si>
    <t>5.1.1</t>
  </si>
  <si>
    <t>5.1.2</t>
  </si>
  <si>
    <t>5.1.3</t>
  </si>
  <si>
    <t>5.1.4</t>
  </si>
  <si>
    <t>המציע הוא רשות מוניציפלית או עמותה או חברה לתועלת הציבור (חל"צ) או הקדש.</t>
  </si>
  <si>
    <t>5.2</t>
  </si>
  <si>
    <t>תנאי סף מנהליים</t>
  </si>
  <si>
    <t>תנאי סף מקצועיים</t>
  </si>
  <si>
    <t>5.2.1</t>
  </si>
  <si>
    <t>למציע</t>
  </si>
  <si>
    <t>5.2.2</t>
  </si>
  <si>
    <t>6.3</t>
  </si>
  <si>
    <t>6.4</t>
  </si>
  <si>
    <t>6.5</t>
  </si>
  <si>
    <t>6.6</t>
  </si>
  <si>
    <t>6.7</t>
  </si>
  <si>
    <t>6.8</t>
  </si>
  <si>
    <t>6.9</t>
  </si>
  <si>
    <t>6.10</t>
  </si>
  <si>
    <t>6.11</t>
  </si>
  <si>
    <t>6.12</t>
  </si>
  <si>
    <t>6.13</t>
  </si>
  <si>
    <t>6.14</t>
  </si>
  <si>
    <t>6.15</t>
  </si>
  <si>
    <t>6.16</t>
  </si>
  <si>
    <t>6.17</t>
  </si>
  <si>
    <t>חוברת הצעה מלאה וחתומה כנדרש בסעיף 7 להלן</t>
  </si>
  <si>
    <t>6.18</t>
  </si>
  <si>
    <t>6.19</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</si>
  <si>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</si>
  <si>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 המשרד יהא רשאי, אך לא חייב, לפי שיקול דעתו הבלעדי והמוחלט ומבלי שתהא עליו חובת הנמקה, שלא לקבל הצעה שבה הוכנסו שינויים כאמור. מובהר, כי על אף חתימת המציע על גבי ההסכם שיצרף להצעתו, ההסכם לא ייכנס לתוקף, כל עוד לא קיבל המשרד את הצעת המציע וחתם על ההסכם; מובהר, למען הסר ספק, כי הגשת ההצעה וחתימת המציע על גבי ההסכם מהווה הצעה בלתי הדירה, שהמציע אינו יכול לחזור בו ממנה.</t>
  </si>
  <si>
    <t>אם המציע הוא תאגיד, יצורף בנוסף אישור עו"ד על היות החתומים בשמו על מסמכי המכרז רשאים לחייב את המציע בחתימתם.</t>
  </si>
  <si>
    <t xml:space="preserve">תכנית עבודה כתובה לביצוע השירותים, בה יציג כיצד בכוונתו ליישם ולהפעיל את הדרישות והמטלות המופיעות בנספח א'1 – מפרט השירותים. </t>
  </si>
  <si>
    <t>נספח ב'11 למסמכי המכרז – יצורף מסומן ע"י המציע ברובריקות המתאימות, לפי האישורים והנספחים אותם צירף המציע להצעתו.</t>
  </si>
  <si>
    <t>9.6.1</t>
  </si>
  <si>
    <t>9.6.2</t>
  </si>
  <si>
    <t>9.6.3</t>
  </si>
  <si>
    <t>9.6.4</t>
  </si>
  <si>
    <t>9.6.5</t>
  </si>
  <si>
    <t>9.6.6</t>
  </si>
  <si>
    <t>ציון מחיר מנורמל</t>
  </si>
  <si>
    <t>ציון מחיר</t>
  </si>
  <si>
    <t>סה"כ ציון</t>
  </si>
  <si>
    <t>5.2.2.1</t>
  </si>
  <si>
    <t>5.2.2.2</t>
  </si>
  <si>
    <t>המציע עומד בדרישות תקנה 6(א) לתקנות חובת המכרזים, התשנ"ג-1993 ומחזיק בכל האישורים הנדרשים לפי חוק עסקאות גופים ציבוריים, התשל"ו-1976,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</si>
  <si>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</si>
  <si>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r>
      <t xml:space="preserve">כל מסמכי המכרז </t>
    </r>
    <r>
      <rPr>
        <b/>
        <sz val="12"/>
        <color theme="1"/>
        <rFont val="David"/>
        <family val="2"/>
      </rPr>
      <t>(לרבות פרוטוקול מענה לשאלות הבהרה וכן סיכום שאלות ותשובות מכנס הספקים אשר יפורסם ע"י המשרד)</t>
    </r>
    <r>
      <rPr>
        <sz val="12"/>
        <color theme="1"/>
        <rFont val="David"/>
        <family val="2"/>
      </rPr>
      <t xml:space="preserve">. יש לחתום על כל מסמכי המכרז והחוזה בראשי תיבות בתחתית כל עמוד כהוכחה לקריאת המסמכים והבנתם. </t>
    </r>
  </si>
  <si>
    <r>
      <t xml:space="preserve">אם המציע הוא עמותה או חברה לתועלת הציבור (חל"צ) יש לצרף אישור מהרשם הרלוונטי בדבר ניהול תקין לשנת 2022 </t>
    </r>
    <r>
      <rPr>
        <b/>
        <sz val="12"/>
        <color theme="1"/>
        <rFont val="David"/>
        <family val="2"/>
      </rPr>
      <t>או</t>
    </r>
    <r>
      <rPr>
        <sz val="12"/>
        <color theme="1"/>
        <rFont val="David"/>
        <family val="2"/>
      </rPr>
      <t xml:space="preserve"> בדבר הגשת מסמכים, לפי העניין.</t>
    </r>
  </si>
  <si>
    <t>אישורים לפי חוק עסקאות גופים ציבוריים, בדבר ניהול פנקסי חשבונות ורשומות, כשהוא תקף, להוכחת העמידה בתנאי הסף שבסעיף ‎‎5.1.1 לעיל.</t>
  </si>
  <si>
    <t>הצהרה בדבר עמידה בהוראות חוק שוויון זכויות חתומה ע"י עו"ד (נספח ב'6).</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</si>
  <si>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</si>
  <si>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</si>
  <si>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חתומה ע"י עו"ד/רו"ח (נספח ב'9).</t>
  </si>
  <si>
    <t>מסמך המפרט את תכניתו הכלכלית להעמדת תקציב מעבר לתקצוב מטעם המשרד.
ככל שהמציע מסתמך על תמיכת הגוף הממן על המציע לצרף גם את התחייבות הגוף הממן (נספח ב'3) להעמדת המימון.</t>
  </si>
  <si>
    <t>בתוך מעטפת הצעת המחיר יצרף המציע פירוט חישוב עלויות ובו התייחסות לכל הרכיבים הכלולים בהצעת המחיר. מובהר כי הצעות שפירוט העלויות בהן יחרוג מגדר הסביר ייפסלו, אך למציע תינתן זכות טיעון לשם הבהרת הנחותיו במקרה של פסילה כאמור.</t>
  </si>
  <si>
    <r>
      <t xml:space="preserve">נספח הצעת המחיר חתום (נספח ב'10). מובהר כי הצעת המחיר תמולא ותחתם ע"י מורשה החתימה מטעם המציע ותצורף </t>
    </r>
    <r>
      <rPr>
        <u/>
        <sz val="12"/>
        <color theme="1"/>
        <rFont val="David"/>
        <family val="2"/>
      </rPr>
      <t>במעטפה סגורה ונפרדת.</t>
    </r>
  </si>
  <si>
    <t>רשימת הפרטים בהצעת המציע, שהמציע מעוניין שיהיו חסויים במידה והוא יזכה, על פי האמור בסעיף ‎13להלן.</t>
  </si>
  <si>
    <t>מציע:</t>
  </si>
  <si>
    <t>ציון</t>
  </si>
  <si>
    <t>נימוק</t>
  </si>
  <si>
    <t>סה"כ ניקוד לאיכות</t>
  </si>
  <si>
    <t>התרשמות מתכנית העבודה המוצעת:</t>
  </si>
  <si>
    <t xml:space="preserve">פרמטרים </t>
  </si>
  <si>
    <t>ניקוד מקסימלי</t>
  </si>
  <si>
    <t>דירוג הצעת המחיר</t>
  </si>
  <si>
    <t>תיאור</t>
  </si>
  <si>
    <t>שם המציע</t>
  </si>
  <si>
    <t>מספר המציע</t>
  </si>
  <si>
    <t>דירוג המציעים</t>
  </si>
  <si>
    <t>האירוע המוצע יתקיים באחת מרשויות ההחלטה (716 ו- 717) כהגדרתן במכרז.</t>
  </si>
  <si>
    <r>
      <t xml:space="preserve">המציע קיים פעילות תרבות דרוזית ו/או צ'רקסית בהיקף שנתי שלא יפחת מ- 60,000 ₪ (כולל מע"מ) בלפחות שתים מהשנים 2019, 2020 ו־2021.
לעניין סעיף זה </t>
    </r>
    <r>
      <rPr>
        <b/>
        <sz val="12"/>
        <color theme="1"/>
        <rFont val="David"/>
        <family val="2"/>
      </rPr>
      <t>"פעילות תרבות דרוזית ו/או צ'רקסית</t>
    </r>
    <r>
      <rPr>
        <sz val="12"/>
        <color theme="1"/>
        <rFont val="David"/>
        <family val="2"/>
      </rPr>
      <t>" – פעילות תרבות מבין תחומי התרבות המוכרים במנהל התרבות, המוגדרים בסעיף ‎2.18 לעיל, אשר מופנית לחברה הדרוזית והצ'רקסית ומבוצעת על ידי אמנים דרוזים או צ'רקסיים.</t>
    </r>
  </si>
  <si>
    <t>מנהל אמנותי</t>
  </si>
  <si>
    <t>על המנהל האמנותי המוצע להיות בעל השכלה וניסיון בתחום האמנות הבמה בחלופות שלהלן:</t>
  </si>
  <si>
    <t>חלופה א'</t>
  </si>
  <si>
    <t>א.	בעל תואר באמנויות הבמה.</t>
  </si>
  <si>
    <r>
      <rPr>
        <sz val="7"/>
        <color theme="1"/>
        <rFont val="Times New Roman"/>
        <family val="1"/>
      </rPr>
      <t xml:space="preserve">ב. </t>
    </r>
    <r>
      <rPr>
        <sz val="12"/>
        <color theme="1"/>
        <rFont val="David"/>
        <family val="2"/>
      </rPr>
      <t>בעל ניסיון של שנתיים לפחות בניהול אמנותי או מקצועי בתחום התרבות.</t>
    </r>
  </si>
  <si>
    <t>חלופה ב'</t>
  </si>
  <si>
    <t>בעל ניסיון של חמש שנים לפחות בניהול אמנותי או מקצועי בתחום התרבות.</t>
  </si>
  <si>
    <t>בנוסף לחלופות לעיל על המנהל האמנותי המוצע להיות דובר השפה הערבית כשפת אם או ברמת שפת אם.</t>
  </si>
  <si>
    <t>על המציע לצרף מסמך בשפה העברית המתאר את פרופיל המציע.</t>
  </si>
  <si>
    <t>לצורך הוכחת עמידתו בתנאי הסף המפורט בסעיף ‎5.2.1 לעיל על המציע לפרט על אודות ניסיונו בביצוע פעילות תרבות דרוזית ו/או צ'רקסית, תוך ציון היקף הפעילויות ומאפייניהן, כמפורט בחוברת ההצעה. הפרטים יסופקו בהתאם לנדרש בנספח ב'2 למסמכי המכרז. הניסיון הנדרש עפ"י סעיף זה יפורט ברשימה כרונולוגית מלאה של העבודות שבוצעו במהלך שנות הניסיון.</t>
  </si>
  <si>
    <t xml:space="preserve"> המציע לפרט על אודות ניסיונו של מנהל אמנותי מיועד מטעמו לאספקת השירותים נשואי מכרז זה, תוך ציון היקף הפעילויות ומאפייניהן, שם הלקוח, שם איש הקשר ומספר הטלפון שלו כמפורט בחוברת ההצעה. הפרטים יסופקו בהתאם לנדרש בנספח ב'4 למסמכי המכרז. הניסיון הנדרש עפ"י סעיף זה יפורט ברשימה כרונולוגית מלאה של העבודות שבוצעו במהלך שנות הניסיון.</t>
  </si>
  <si>
    <t>הצעות למכרז תוגשנה בשפה העברית. כמו כן כל הנספחים, אישורים, וכל פרט הנדרש במכרז יוצגו אך ורק בשפה העברית.</t>
  </si>
  <si>
    <t>ההצעה תוגש ב-2 עותקים קשיחים (מודפסים) ועותק אחד דיגיטלי (בפורמט pdf או docx על גבי החסן נייד cd או dok). אחד מן העותקים ייקרא "עותק המקור". עותק המקור יהיה כרוך או ערוך בקלסר ויכיל את מסמכי המכרז החתומים במקור. הנוסח המחייב של ההצעה יהיה זה המופיע בעותק המקור.</t>
  </si>
  <si>
    <t>7.8</t>
  </si>
  <si>
    <t xml:space="preserve">מציע המבקש שלא לחשוף סוד מסחרי או סוד מקצועי המפורט במסגרת הצעתו, יצרף עותק נוסף מושחר בפורמט דיגיטלי (במקרה של הצגת הצעה זוכה לעיון מציעים אחרים, המשרד לא ישחיר בעצמו פרטים בהצעה. מציע המעוניין בחיסיון פרטים נדרש לצרף עותק מושחר). </t>
  </si>
  <si>
    <r>
      <rPr>
        <b/>
        <sz val="12"/>
        <rFont val="David"/>
        <family val="2"/>
      </rPr>
      <t>מיקום אירוע העוגן המוצע (10 נק'):</t>
    </r>
    <r>
      <rPr>
        <sz val="12"/>
        <rFont val="David"/>
        <family val="2"/>
      </rPr>
      <t xml:space="preserve">
1.1.1.1.	רשות מקומית ובה עד 5,000 תושבים – 5 נק'.
1.1.1.2.	רשות מקומית ובה 5,001 עד 10,000 תושבים – 7 נק'
1.1.1.3.	רשות מקומית ובה 10 אלף תושבים ומעלה – 10 נק'.</t>
    </r>
  </si>
  <si>
    <r>
      <t xml:space="preserve">נגישות של קהלי היעד לישוב בו מתקים אירוע העוגן (10 נק')
</t>
    </r>
    <r>
      <rPr>
        <sz val="12"/>
        <rFont val="David"/>
        <family val="2"/>
      </rPr>
      <t>מספר התושבים הערבים החיים בישובים ערביים (ישובים אשר בהם מעל 70% אוכלוסייה ערבית) ברדיוס 20 ק"מ ממקום אירוע העוגן.
הניקוד יינתן בהתאם לאמור להלן:
9.6.2.1.	עבור 50,000 עד 69,999 תושבים ערבים החיים ברדיוס של 20 ק"מ ממקום האירוע – 6 נקודות.
9.6.2.2.	עבור 70,000 עד 99,999 תושבים ערבים החיים ברדיוס של 20 ק"מ ממקום אירוע העוגן – 8 נקודות.
9.6.2.3.	עבור מעל 100,000 תושבים ערבים החיים ברדיוס של 20 ק"מ ממקום אירוע העוגן – 10 נקודות.
לעניין אמת מידה זו, "תושבים ערבים" - תושבים החיים ביישובים הערבים, הדרוזים והצ'רקסיים.</t>
    </r>
  </si>
  <si>
    <r>
      <t xml:space="preserve">סוג התאגיד (20 נק'):
</t>
    </r>
    <r>
      <rPr>
        <sz val="12"/>
        <rFont val="David"/>
        <family val="2"/>
      </rPr>
      <t>9.6.3.1.	מציע המציג הסכם שיתוף פעולה עם הרשות המקומית ובו התחייבות לשיתוף פעולה למשך חמש השנים הקרובות – יקבל 10 נק'.
9.6.3.2.	מציע אשר הינו רשות מקומית או תאגיד עירוני (בבעלות הרשות המקומית)– יקבל 20 נק'</t>
    </r>
  </si>
  <si>
    <r>
      <rPr>
        <b/>
        <sz val="12"/>
        <rFont val="David"/>
        <family val="2"/>
      </rPr>
      <t xml:space="preserve">תכנית עבודה מוצעת </t>
    </r>
    <r>
      <rPr>
        <sz val="12"/>
        <rFont val="David"/>
        <family val="2"/>
      </rPr>
      <t xml:space="preserve">
פירוט תכנית העבודה של אירוע העוגן לשנתיים הראשונות, ובכלל זאת התוכנית  הארגונית, האמנותית, הפרסומית והשיווקית.
"ראה לשונית תכנית עבודה"</t>
    </r>
  </si>
  <si>
    <r>
      <rPr>
        <b/>
        <sz val="12"/>
        <rFont val="David"/>
        <family val="2"/>
      </rPr>
      <t>מימון עצמי:</t>
    </r>
    <r>
      <rPr>
        <sz val="12"/>
        <rFont val="David"/>
        <family val="2"/>
      </rPr>
      <t xml:space="preserve">
ייבחן הסכום אותו מתחייב המציע להעמיד ממקורותיו מעבר לטובת אירוע העוגן בכל שנה מעבר להכנסות המשרד, הניקוד יינתן באופן הבא:
9.6.5.1.	העמדת מקורות מימון עצמיים בסכום של עד 50,000 ₪   – 2 נק'.
9.6.5.2.	העמדת מקורות מימון עצמיים בסכום של 50,000 –99,999 ₪ – 5 נק'.
9.6.5.3.	העמדת מקורות מימון עצמיים בסכום של 100,000 – 199,999 ₪ – 7 נק'.
9.6.5.4.	העמדת מקורות מימון עצמיים בסכום של 200,000 ₪ ומעלה – 10 נק'.</t>
    </r>
  </si>
  <si>
    <r>
      <rPr>
        <b/>
        <sz val="12"/>
        <rFont val="David"/>
        <family val="2"/>
      </rPr>
      <t xml:space="preserve">איכות המנהל האמנותי המוצע (15 נק'):
</t>
    </r>
    <r>
      <rPr>
        <sz val="12"/>
        <rFont val="David"/>
        <family val="2"/>
      </rPr>
      <t>9.6.6.1.	ייבחנו מספר הפסטיבלים (כהגדרת פסטיבל בסעיף ‎2.14), אשר המנהל האמנותי היה שותף בניהולם בחמש השנים האחרונות. על כל פסטיבל בו היה המנהל המוצע שותף, יקבל המציע 2 נקודה, עד למקסימום של 10 נק' עבור 5 פסטיבלים. 
ניקוד מקסימאלי לסעיף זה - 10 נק'. 
9.6.6.2.	ייבחנו מספר הפעילויות ובכלל זאת מופעי במה ופסטיבלים שנתמכו מתקנת תרבות ערבית ו/או מתקנת תרבות דרוזית וצ'רקסית אשר המנהל האמנותי היה שותף בהפקתן בחמש השנים האחרונות. על כל פעילות בה היה המנהל האמנותי המוצע שותף, יקבל המציע 1 נקודה, עד למקסימום של 5 נק' עבור 5 פעילויות כאמור.
ניקוד מקסימאלי לסעיף זה - 5 נק'.</t>
    </r>
  </si>
  <si>
    <t xml:space="preserve">פירוט תכנית ארגונית </t>
  </si>
  <si>
    <t>פירוט תכנית אומנותית</t>
  </si>
  <si>
    <t>פירוט תכנית פרסום ויחסי ציבור</t>
  </si>
  <si>
    <t>עלות אירוע עוגן אחד</t>
  </si>
  <si>
    <t>מחיר לאירוע – כולל מע"מ</t>
  </si>
  <si>
    <t>רכיב המחיר עבור אירוע עוגן בגולן</t>
  </si>
  <si>
    <t>רכיב המחיר עבור אירוע עוגן  בגליל ובכרמל</t>
  </si>
  <si>
    <t>אירוע העוגן אותו מעוניין להפעיל (הגליל והכרמל או הגולן)</t>
  </si>
  <si>
    <t>1</t>
  </si>
  <si>
    <t>2</t>
  </si>
  <si>
    <t>עבור מציעים שהגישו הצעה לאירוע בגליל והכרמל</t>
  </si>
  <si>
    <t>עבור מציעים שהגישו הצעה לאירוע הגולן</t>
  </si>
  <si>
    <t>שקלול ציונים סופיים - אירוע בגליל והכרמל</t>
  </si>
  <si>
    <t>שקלול ציונים סופיים - אירוע בגולן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</si>
</sst>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quot;₪&quot;\ #,##0"/>
    <numFmt numFmtId="166" formatCode="0.000000000000000"/>
    <numFmt numFmtId="167" formatCode="0.000"/>
  </numFmts>
  <fonts count="23"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u/>
      <sz val="11"/>
      <color theme="10"/>
      <name val="Arial"/>
      <family val="2"/>
      <charset val="177"/>
      <scheme val="minor"/>
    </font>
    <font>
      <u/>
      <sz val="12"/>
      <color theme="1"/>
      <name val="David"/>
      <family val="2"/>
    </font>
    <font>
      <b/>
      <sz val="12"/>
      <name val="David"/>
      <family val="2"/>
    </font>
    <font>
      <sz val="11"/>
      <color theme="1"/>
      <name val="David"/>
      <family val="2"/>
    </font>
    <font>
      <b/>
      <sz val="16"/>
      <color theme="1"/>
      <name val="David"/>
      <family val="2"/>
    </font>
    <font>
      <b/>
      <sz val="12"/>
      <color theme="4" tint="0.79998168889431442"/>
      <name val="David"/>
      <family val="2"/>
    </font>
    <font>
      <b/>
      <sz val="14"/>
      <name val="David"/>
      <family val="2"/>
    </font>
    <font>
      <b/>
      <sz val="12"/>
      <color theme="0"/>
      <name val="David"/>
      <family val="2"/>
    </font>
    <font>
      <sz val="7"/>
      <color theme="1"/>
      <name val="Times New Roman"/>
      <family val="1"/>
    </font>
  </fonts>
  <fills count="27">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theme="4" tint="0.39994506668294322"/>
        <bgColor indexed="64"/>
      </patternFill>
    </fill>
    <fill>
      <patternFill patternType="solid">
        <fgColor theme="0" tint="-0.34998626667073579"/>
        <bgColor indexed="64"/>
      </patternFill>
    </fill>
    <fill>
      <patternFill patternType="solid">
        <fgColor theme="9" tint="0.59999389629810485"/>
        <bgColor indexed="64"/>
      </patternFill>
    </fill>
  </fills>
  <borders count="54">
    <border>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14" fillId="0" borderId="0" applyNumberFormat="0" applyFill="0" applyBorder="0" applyAlignment="0" applyProtection="0"/>
  </cellStyleXfs>
  <cellXfs count="172">
    <xf numFmtId="0" fontId="0" fillId="0" borderId="0" xfId="0"/>
    <xf numFmtId="0" fontId="6" fillId="0" borderId="0" xfId="0" applyFont="1" applyBorder="1"/>
    <xf numFmtId="0" fontId="6" fillId="0" borderId="0" xfId="0" applyFont="1"/>
    <xf numFmtId="0" fontId="6" fillId="0" borderId="20" xfId="0" applyFont="1" applyBorder="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2"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7" xfId="0" applyBorder="1" applyAlignment="1" applyProtection="1">
      <alignment vertical="top"/>
      <protection hidden="1"/>
    </xf>
    <xf numFmtId="0" fontId="0" fillId="2" borderId="0" xfId="0" applyFill="1" applyAlignment="1" applyProtection="1">
      <alignment vertical="top" wrapText="1"/>
      <protection hidden="1"/>
    </xf>
    <xf numFmtId="49" fontId="5" fillId="0" borderId="2" xfId="0" applyNumberFormat="1" applyFont="1" applyFill="1" applyBorder="1" applyAlignment="1">
      <alignment horizontal="center" vertical="top" wrapText="1"/>
    </xf>
    <xf numFmtId="49" fontId="10" fillId="14" borderId="26" xfId="0" applyNumberFormat="1" applyFont="1" applyFill="1" applyBorder="1" applyAlignment="1" applyProtection="1">
      <alignment horizontal="center" vertical="top"/>
      <protection hidden="1"/>
    </xf>
    <xf numFmtId="49" fontId="13" fillId="15" borderId="12" xfId="0" applyNumberFormat="1" applyFont="1" applyFill="1" applyBorder="1" applyAlignment="1" applyProtection="1">
      <alignment horizontal="center" vertical="top" wrapText="1"/>
      <protection hidden="1"/>
    </xf>
    <xf numFmtId="49" fontId="9" fillId="15" borderId="9" xfId="0" applyNumberFormat="1" applyFont="1" applyFill="1" applyBorder="1" applyAlignment="1" applyProtection="1">
      <alignment horizontal="center" vertical="top" wrapText="1" readingOrder="2"/>
      <protection hidden="1"/>
    </xf>
    <xf numFmtId="49" fontId="9" fillId="3" borderId="9" xfId="0" applyNumberFormat="1" applyFont="1" applyFill="1" applyBorder="1" applyAlignment="1" applyProtection="1">
      <alignment horizontal="center" vertical="top" wrapText="1" readingOrder="2"/>
      <protection hidden="1"/>
    </xf>
    <xf numFmtId="49" fontId="9" fillId="10" borderId="9" xfId="0" applyNumberFormat="1" applyFont="1" applyFill="1" applyBorder="1" applyAlignment="1" applyProtection="1">
      <alignment horizontal="center" vertical="top" readingOrder="2"/>
      <protection hidden="1"/>
    </xf>
    <xf numFmtId="0" fontId="13" fillId="0" borderId="7" xfId="0" applyNumberFormat="1" applyFont="1" applyFill="1" applyBorder="1" applyAlignment="1" applyProtection="1">
      <alignment horizontal="center" vertical="top" wrapText="1"/>
      <protection hidden="1"/>
    </xf>
    <xf numFmtId="0" fontId="3" fillId="4" borderId="16" xfId="0" applyFont="1" applyFill="1" applyBorder="1" applyAlignment="1" applyProtection="1">
      <alignment vertical="center" wrapText="1" readingOrder="2"/>
      <protection hidden="1"/>
    </xf>
    <xf numFmtId="0" fontId="3" fillId="4" borderId="9" xfId="0" applyFont="1" applyFill="1" applyBorder="1" applyAlignment="1" applyProtection="1">
      <alignment horizontal="center" vertical="center" wrapText="1" readingOrder="2"/>
      <protection hidden="1"/>
    </xf>
    <xf numFmtId="0" fontId="3" fillId="4" borderId="21" xfId="0" applyFont="1" applyFill="1" applyBorder="1" applyAlignment="1" applyProtection="1">
      <alignment horizontal="center" vertical="center" wrapText="1" readingOrder="2"/>
      <protection hidden="1"/>
    </xf>
    <xf numFmtId="0" fontId="3" fillId="4" borderId="28" xfId="0" applyFont="1" applyFill="1" applyBorder="1" applyAlignment="1" applyProtection="1">
      <alignment horizontal="center" vertical="center" wrapText="1" readingOrder="2"/>
      <protection hidden="1"/>
    </xf>
    <xf numFmtId="0" fontId="3" fillId="4" borderId="15" xfId="0" applyFont="1" applyFill="1" applyBorder="1" applyAlignment="1" applyProtection="1">
      <alignment horizontal="center" vertical="center" wrapText="1" readingOrder="2"/>
      <protection hidden="1"/>
    </xf>
    <xf numFmtId="49" fontId="11" fillId="8" borderId="2"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0" fontId="0" fillId="0" borderId="0" xfId="0" applyAlignment="1" applyProtection="1">
      <alignment vertical="top" wrapText="1" readingOrder="2"/>
      <protection hidden="1"/>
    </xf>
    <xf numFmtId="49" fontId="14" fillId="8" borderId="1" xfId="2" applyNumberFormat="1" applyFill="1" applyBorder="1" applyAlignment="1" applyProtection="1">
      <alignment horizontal="center" vertical="top" wrapText="1" readingOrder="2"/>
      <protection hidden="1"/>
    </xf>
    <xf numFmtId="49" fontId="4" fillId="3" borderId="24" xfId="0" applyNumberFormat="1" applyFont="1" applyFill="1" applyBorder="1" applyAlignment="1" applyProtection="1">
      <alignment horizontal="right" vertical="top" wrapText="1" readingOrder="2"/>
      <protection hidden="1"/>
    </xf>
    <xf numFmtId="49" fontId="9" fillId="3" borderId="16" xfId="0" applyNumberFormat="1" applyFont="1" applyFill="1" applyBorder="1" applyAlignment="1" applyProtection="1">
      <alignment horizontal="center" vertical="top" wrapText="1" readingOrder="2"/>
      <protection hidden="1"/>
    </xf>
    <xf numFmtId="49" fontId="9" fillId="10" borderId="31" xfId="0" applyNumberFormat="1" applyFont="1" applyFill="1" applyBorder="1" applyAlignment="1" applyProtection="1">
      <alignment horizontal="center" vertical="top" readingOrder="2"/>
      <protection hidden="1"/>
    </xf>
    <xf numFmtId="0" fontId="3" fillId="9" borderId="16" xfId="0" applyFont="1" applyFill="1" applyBorder="1" applyAlignment="1" applyProtection="1">
      <alignment horizontal="center" vertical="center" wrapText="1" readingOrder="2"/>
      <protection hidden="1"/>
    </xf>
    <xf numFmtId="49" fontId="9" fillId="10" borderId="33" xfId="0" applyNumberFormat="1" applyFont="1" applyFill="1" applyBorder="1" applyAlignment="1" applyProtection="1">
      <alignment horizontal="center" vertical="top" readingOrder="2"/>
      <protection hidden="1"/>
    </xf>
    <xf numFmtId="0" fontId="5" fillId="5" borderId="16" xfId="0" applyFont="1" applyFill="1" applyBorder="1" applyAlignment="1" applyProtection="1">
      <alignment vertical="top" wrapText="1" readingOrder="2"/>
      <protection hidden="1"/>
    </xf>
    <xf numFmtId="0" fontId="16" fillId="5" borderId="16" xfId="0" applyFont="1" applyFill="1" applyBorder="1" applyAlignment="1" applyProtection="1">
      <alignment vertical="top" wrapText="1" readingOrder="2"/>
      <protection hidden="1"/>
    </xf>
    <xf numFmtId="9" fontId="7" fillId="5" borderId="21" xfId="1" applyFont="1" applyFill="1" applyBorder="1" applyAlignment="1" applyProtection="1">
      <alignment horizontal="center" vertical="center" wrapText="1" readingOrder="2"/>
      <protection hidden="1"/>
    </xf>
    <xf numFmtId="9" fontId="16" fillId="12" borderId="21" xfId="1" applyFont="1" applyFill="1" applyBorder="1" applyAlignment="1" applyProtection="1">
      <alignment horizontal="center" vertical="center" wrapText="1" readingOrder="2"/>
      <protection hidden="1"/>
    </xf>
    <xf numFmtId="2" fontId="11" fillId="8" borderId="2" xfId="0" applyNumberFormat="1" applyFont="1" applyFill="1" applyBorder="1" applyAlignment="1" applyProtection="1">
      <alignment horizontal="center" vertical="top" wrapText="1" readingOrder="2"/>
      <protection hidden="1"/>
    </xf>
    <xf numFmtId="49" fontId="17" fillId="0" borderId="3" xfId="0" applyNumberFormat="1" applyFont="1" applyFill="1" applyBorder="1" applyAlignment="1" applyProtection="1">
      <alignment horizontal="center" vertical="top" wrapText="1" readingOrder="2"/>
      <protection hidden="1"/>
    </xf>
    <xf numFmtId="49" fontId="17" fillId="0" borderId="2" xfId="0" applyNumberFormat="1" applyFont="1" applyFill="1" applyBorder="1" applyAlignment="1" applyProtection="1">
      <alignment horizontal="center" vertical="top" wrapText="1" readingOrder="2"/>
      <protection hidden="1"/>
    </xf>
    <xf numFmtId="49" fontId="5" fillId="0" borderId="2" xfId="0" applyNumberFormat="1" applyFont="1" applyFill="1" applyBorder="1" applyAlignment="1">
      <alignment horizontal="center" vertical="top" wrapText="1" readingOrder="2"/>
    </xf>
    <xf numFmtId="164" fontId="5" fillId="8" borderId="16" xfId="0" applyNumberFormat="1" applyFont="1" applyFill="1" applyBorder="1" applyAlignment="1" applyProtection="1">
      <alignment horizontal="right" vertical="top" wrapText="1" readingOrder="2"/>
      <protection hidden="1"/>
    </xf>
    <xf numFmtId="1" fontId="3" fillId="8" borderId="16" xfId="0" applyNumberFormat="1" applyFont="1" applyFill="1" applyBorder="1" applyAlignment="1" applyProtection="1">
      <alignment horizontal="center" vertical="center" wrapText="1" readingOrder="2"/>
      <protection hidden="1"/>
    </xf>
    <xf numFmtId="166" fontId="3" fillId="8" borderId="16" xfId="0" applyNumberFormat="1" applyFont="1" applyFill="1" applyBorder="1" applyAlignment="1" applyProtection="1">
      <alignment horizontal="center" vertical="center" wrapText="1" readingOrder="2"/>
      <protection hidden="1"/>
    </xf>
    <xf numFmtId="49" fontId="4" fillId="3" borderId="24" xfId="0" applyNumberFormat="1" applyFont="1" applyFill="1" applyBorder="1" applyAlignment="1" applyProtection="1">
      <alignment horizontal="right" vertical="top" wrapText="1" readingOrder="2"/>
      <protection hidden="1"/>
    </xf>
    <xf numFmtId="49" fontId="9" fillId="10" borderId="31" xfId="0" applyNumberFormat="1" applyFont="1" applyFill="1" applyBorder="1" applyAlignment="1" applyProtection="1">
      <alignment horizontal="center" vertical="top" readingOrder="2"/>
      <protection hidden="1"/>
    </xf>
    <xf numFmtId="49" fontId="9" fillId="3" borderId="17" xfId="0" applyNumberFormat="1" applyFont="1" applyFill="1" applyBorder="1" applyAlignment="1" applyProtection="1">
      <alignment horizontal="right" vertical="top" wrapText="1" readingOrder="2"/>
      <protection hidden="1"/>
    </xf>
    <xf numFmtId="49" fontId="9" fillId="3" borderId="21" xfId="0" applyNumberFormat="1" applyFont="1" applyFill="1" applyBorder="1" applyAlignment="1" applyProtection="1">
      <alignment horizontal="center" vertical="top" wrapText="1" readingOrder="2"/>
      <protection hidden="1"/>
    </xf>
    <xf numFmtId="0" fontId="11" fillId="8" borderId="7" xfId="0" applyNumberFormat="1" applyFont="1" applyFill="1" applyBorder="1" applyAlignment="1" applyProtection="1">
      <alignment horizontal="center" vertical="top" wrapText="1" readingOrder="2"/>
      <protection hidden="1"/>
    </xf>
    <xf numFmtId="49" fontId="11" fillId="8" borderId="40" xfId="0" applyNumberFormat="1" applyFont="1" applyFill="1" applyBorder="1" applyAlignment="1" applyProtection="1">
      <alignment horizontal="center" vertical="top" wrapText="1" readingOrder="2"/>
      <protection hidden="1"/>
    </xf>
    <xf numFmtId="0" fontId="9" fillId="4" borderId="0" xfId="0" applyFont="1" applyFill="1" applyBorder="1" applyAlignment="1" applyProtection="1">
      <alignment horizontal="center" vertical="center" wrapText="1"/>
      <protection hidden="1"/>
    </xf>
    <xf numFmtId="0" fontId="4" fillId="20" borderId="48" xfId="0" applyFont="1" applyFill="1" applyBorder="1" applyAlignment="1">
      <alignment horizontal="center" vertical="center" wrapText="1"/>
    </xf>
    <xf numFmtId="0" fontId="4" fillId="20" borderId="35" xfId="0" applyFont="1" applyFill="1" applyBorder="1" applyAlignment="1">
      <alignment horizontal="center" vertical="center" wrapText="1"/>
    </xf>
    <xf numFmtId="0" fontId="9" fillId="19" borderId="11" xfId="0" applyFont="1" applyFill="1" applyBorder="1" applyAlignment="1">
      <alignment vertical="center" wrapText="1"/>
    </xf>
    <xf numFmtId="0" fontId="4" fillId="0" borderId="13" xfId="0" applyFont="1" applyBorder="1" applyAlignment="1">
      <alignment horizontal="center" vertical="center"/>
    </xf>
    <xf numFmtId="0" fontId="4" fillId="0" borderId="24" xfId="0" applyFont="1" applyBorder="1" applyAlignment="1">
      <alignment vertical="center" wrapText="1"/>
    </xf>
    <xf numFmtId="0" fontId="4" fillId="0" borderId="9" xfId="0" applyFont="1" applyBorder="1" applyAlignment="1">
      <alignment horizontal="center" vertical="center"/>
    </xf>
    <xf numFmtId="1" fontId="16" fillId="21" borderId="24" xfId="1" applyNumberFormat="1" applyFont="1" applyFill="1" applyBorder="1" applyAlignment="1" applyProtection="1">
      <alignment horizontal="center" vertical="center" wrapText="1" readingOrder="2"/>
      <protection hidden="1"/>
    </xf>
    <xf numFmtId="1" fontId="20" fillId="21" borderId="23" xfId="1" applyNumberFormat="1" applyFont="1" applyFill="1" applyBorder="1" applyAlignment="1" applyProtection="1">
      <alignment horizontal="center" vertical="center" wrapText="1" readingOrder="2"/>
      <protection hidden="1"/>
    </xf>
    <xf numFmtId="0" fontId="9" fillId="16" borderId="44" xfId="0" applyFont="1" applyFill="1" applyBorder="1"/>
    <xf numFmtId="0" fontId="4" fillId="16" borderId="43" xfId="0" applyFont="1" applyFill="1" applyBorder="1"/>
    <xf numFmtId="0" fontId="4" fillId="16" borderId="44" xfId="0" applyFont="1" applyFill="1" applyBorder="1"/>
    <xf numFmtId="0" fontId="11" fillId="23" borderId="16" xfId="0" applyFont="1" applyFill="1" applyBorder="1" applyAlignment="1">
      <alignment horizontal="center" vertical="center" wrapText="1"/>
    </xf>
    <xf numFmtId="0" fontId="11" fillId="17" borderId="16" xfId="0" applyFont="1" applyFill="1" applyBorder="1" applyAlignment="1">
      <alignment horizontal="center" vertical="center" wrapText="1"/>
    </xf>
    <xf numFmtId="0" fontId="11" fillId="21" borderId="16" xfId="0" applyFont="1" applyFill="1" applyBorder="1" applyAlignment="1">
      <alignment horizontal="center" vertical="center" wrapText="1"/>
    </xf>
    <xf numFmtId="0" fontId="11" fillId="24" borderId="16" xfId="0" applyFont="1" applyFill="1" applyBorder="1" applyAlignment="1">
      <alignment horizontal="center" vertical="center" wrapText="1"/>
    </xf>
    <xf numFmtId="0" fontId="11" fillId="23" borderId="15" xfId="0" applyFont="1" applyFill="1" applyBorder="1" applyAlignment="1">
      <alignment horizontal="center" vertical="center" wrapText="1"/>
    </xf>
    <xf numFmtId="0" fontId="11" fillId="23" borderId="9" xfId="0" applyFont="1" applyFill="1" applyBorder="1" applyAlignment="1">
      <alignment horizontal="center" vertical="center" wrapText="1"/>
    </xf>
    <xf numFmtId="0" fontId="0" fillId="0" borderId="0" xfId="0" applyFont="1" applyBorder="1"/>
    <xf numFmtId="0" fontId="2" fillId="0" borderId="0" xfId="0" applyFont="1" applyBorder="1" applyAlignment="1">
      <alignment horizontal="center" vertical="center"/>
    </xf>
    <xf numFmtId="165" fontId="17" fillId="2" borderId="16" xfId="0" applyNumberFormat="1" applyFont="1" applyFill="1" applyBorder="1" applyAlignment="1" applyProtection="1">
      <alignment horizontal="center" vertical="center" wrapText="1"/>
      <protection locked="0"/>
    </xf>
    <xf numFmtId="0" fontId="9" fillId="7" borderId="53" xfId="0" applyFont="1" applyFill="1" applyBorder="1" applyAlignment="1" applyProtection="1">
      <alignment horizontal="center" vertical="center" readingOrder="2"/>
    </xf>
    <xf numFmtId="0" fontId="9" fillId="7" borderId="13" xfId="0" applyFont="1" applyFill="1" applyBorder="1" applyAlignment="1" applyProtection="1">
      <alignment horizontal="center"/>
    </xf>
    <xf numFmtId="0" fontId="9" fillId="7" borderId="19" xfId="0" applyFont="1" applyFill="1" applyBorder="1" applyProtection="1"/>
    <xf numFmtId="0" fontId="9" fillId="7" borderId="53" xfId="0" applyFont="1" applyFill="1" applyBorder="1" applyAlignment="1" applyProtection="1">
      <alignment horizontal="center" vertical="center" wrapText="1"/>
    </xf>
    <xf numFmtId="9" fontId="4" fillId="8" borderId="9" xfId="0" applyNumberFormat="1" applyFont="1" applyFill="1" applyBorder="1" applyAlignment="1" applyProtection="1">
      <alignment horizontal="center" vertical="center"/>
    </xf>
    <xf numFmtId="0" fontId="4" fillId="8" borderId="17" xfId="0" applyFont="1" applyFill="1" applyBorder="1" applyAlignment="1" applyProtection="1">
      <alignment vertical="center"/>
    </xf>
    <xf numFmtId="2" fontId="4" fillId="8" borderId="15" xfId="0" applyNumberFormat="1" applyFont="1" applyFill="1" applyBorder="1" applyAlignment="1" applyProtection="1">
      <alignment horizontal="center" vertical="center"/>
    </xf>
    <xf numFmtId="9" fontId="21" fillId="6" borderId="9" xfId="0" applyNumberFormat="1" applyFont="1" applyFill="1" applyBorder="1" applyAlignment="1" applyProtection="1">
      <alignment horizontal="center" vertical="center"/>
    </xf>
    <xf numFmtId="0" fontId="21" fillId="6" borderId="17" xfId="0" applyFont="1" applyFill="1" applyBorder="1" applyAlignment="1" applyProtection="1">
      <alignment vertical="center"/>
    </xf>
    <xf numFmtId="2" fontId="21" fillId="6" borderId="15" xfId="0" applyNumberFormat="1" applyFont="1" applyFill="1" applyBorder="1" applyAlignment="1" applyProtection="1">
      <alignment horizontal="center" vertical="center"/>
    </xf>
    <xf numFmtId="49" fontId="4" fillId="3" borderId="31" xfId="0" applyNumberFormat="1" applyFont="1" applyFill="1" applyBorder="1" applyAlignment="1" applyProtection="1">
      <alignment horizontal="right" vertical="top" wrapText="1" readingOrder="2"/>
      <protection hidden="1"/>
    </xf>
    <xf numFmtId="0" fontId="11" fillId="21" borderId="38" xfId="0" applyFont="1" applyFill="1" applyBorder="1" applyAlignment="1">
      <alignment horizontal="center" vertical="center" wrapText="1"/>
    </xf>
    <xf numFmtId="1" fontId="11" fillId="17" borderId="38" xfId="0" applyNumberFormat="1" applyFont="1" applyFill="1" applyBorder="1" applyAlignment="1">
      <alignment horizontal="center" vertical="center" wrapText="1"/>
    </xf>
    <xf numFmtId="0" fontId="11" fillId="23" borderId="42" xfId="0" applyFont="1" applyFill="1" applyBorder="1" applyAlignment="1">
      <alignment horizontal="center" vertical="center" wrapText="1"/>
    </xf>
    <xf numFmtId="0" fontId="11" fillId="23" borderId="40" xfId="0" applyFont="1" applyFill="1" applyBorder="1" applyAlignment="1">
      <alignment horizontal="center" vertical="center" wrapText="1"/>
    </xf>
    <xf numFmtId="0" fontId="11" fillId="23" borderId="2" xfId="0" applyFont="1" applyFill="1" applyBorder="1" applyAlignment="1">
      <alignment horizontal="center" vertical="center" wrapText="1"/>
    </xf>
    <xf numFmtId="0" fontId="11" fillId="23" borderId="17" xfId="0" applyFont="1" applyFill="1" applyBorder="1" applyAlignment="1">
      <alignment horizontal="center" vertical="center" wrapText="1"/>
    </xf>
    <xf numFmtId="0" fontId="9" fillId="26" borderId="15" xfId="0" applyFont="1" applyFill="1" applyBorder="1" applyAlignment="1" applyProtection="1">
      <alignment horizontal="center" vertical="center"/>
    </xf>
    <xf numFmtId="49" fontId="4" fillId="10" borderId="21" xfId="0" applyNumberFormat="1" applyFont="1" applyFill="1" applyBorder="1" applyAlignment="1" applyProtection="1">
      <alignment horizontal="right" vertical="top" wrapText="1" readingOrder="2"/>
      <protection hidden="1"/>
    </xf>
    <xf numFmtId="49" fontId="4" fillId="10" borderId="24" xfId="0" applyNumberFormat="1" applyFont="1" applyFill="1" applyBorder="1" applyAlignment="1" applyProtection="1">
      <alignment horizontal="right" vertical="top" wrapText="1" readingOrder="2"/>
      <protection hidden="1"/>
    </xf>
    <xf numFmtId="49" fontId="4" fillId="3" borderId="21" xfId="0" applyNumberFormat="1" applyFont="1" applyFill="1" applyBorder="1" applyAlignment="1" applyProtection="1">
      <alignment horizontal="right" vertical="top" wrapText="1" readingOrder="2"/>
      <protection hidden="1"/>
    </xf>
    <xf numFmtId="49" fontId="4" fillId="3" borderId="24" xfId="0" applyNumberFormat="1" applyFont="1" applyFill="1" applyBorder="1" applyAlignment="1" applyProtection="1">
      <alignment horizontal="right" vertical="top" wrapText="1" readingOrder="2"/>
      <protection hidden="1"/>
    </xf>
    <xf numFmtId="49" fontId="9" fillId="10" borderId="42" xfId="0" applyNumberFormat="1" applyFont="1" applyFill="1" applyBorder="1" applyAlignment="1" applyProtection="1">
      <alignment horizontal="center" vertical="center" readingOrder="2"/>
      <protection hidden="1"/>
    </xf>
    <xf numFmtId="0" fontId="0" fillId="0" borderId="19" xfId="0" applyBorder="1" applyAlignment="1">
      <alignment horizontal="center" vertical="center" readingOrder="2"/>
    </xf>
    <xf numFmtId="49" fontId="9" fillId="3" borderId="40" xfId="0" applyNumberFormat="1" applyFont="1" applyFill="1" applyBorder="1" applyAlignment="1" applyProtection="1">
      <alignment horizontal="center" vertical="center" wrapText="1" readingOrder="2"/>
      <protection hidden="1"/>
    </xf>
    <xf numFmtId="0" fontId="0" fillId="0" borderId="3" xfId="0" applyBorder="1" applyAlignment="1">
      <alignment horizontal="center" vertical="center" wrapText="1" readingOrder="2"/>
    </xf>
    <xf numFmtId="49" fontId="9" fillId="3" borderId="31" xfId="0" applyNumberFormat="1" applyFont="1" applyFill="1" applyBorder="1" applyAlignment="1" applyProtection="1">
      <alignment horizontal="center" vertical="center" wrapText="1" readingOrder="2"/>
      <protection hidden="1"/>
    </xf>
    <xf numFmtId="49" fontId="9" fillId="3" borderId="8" xfId="0" applyNumberFormat="1" applyFont="1" applyFill="1" applyBorder="1" applyAlignment="1" applyProtection="1">
      <alignment horizontal="center" vertical="center" wrapText="1" readingOrder="2"/>
      <protection hidden="1"/>
    </xf>
    <xf numFmtId="49" fontId="9" fillId="3" borderId="13" xfId="0" applyNumberFormat="1" applyFont="1" applyFill="1" applyBorder="1" applyAlignment="1" applyProtection="1">
      <alignment horizontal="center" vertical="center" wrapText="1" readingOrder="2"/>
      <protection hidden="1"/>
    </xf>
    <xf numFmtId="49" fontId="10" fillId="14" borderId="34" xfId="0" applyNumberFormat="1" applyFont="1" applyFill="1" applyBorder="1" applyAlignment="1" applyProtection="1">
      <alignment horizontal="center" vertical="top"/>
      <protection hidden="1"/>
    </xf>
    <xf numFmtId="49" fontId="10" fillId="14" borderId="20" xfId="0" applyNumberFormat="1" applyFont="1" applyFill="1" applyBorder="1" applyAlignment="1" applyProtection="1">
      <alignment horizontal="center" vertical="top"/>
      <protection hidden="1"/>
    </xf>
    <xf numFmtId="49" fontId="10" fillId="14" borderId="35" xfId="0" applyNumberFormat="1" applyFont="1" applyFill="1" applyBorder="1" applyAlignment="1" applyProtection="1">
      <alignment horizontal="center" vertical="top"/>
      <protection hidden="1"/>
    </xf>
    <xf numFmtId="49" fontId="13" fillId="15" borderId="23" xfId="0" applyNumberFormat="1" applyFont="1" applyFill="1" applyBorder="1" applyAlignment="1" applyProtection="1">
      <alignment horizontal="center" vertical="top" wrapText="1"/>
      <protection hidden="1"/>
    </xf>
    <xf numFmtId="49" fontId="13" fillId="15" borderId="4" xfId="0" applyNumberFormat="1" applyFont="1" applyFill="1" applyBorder="1" applyAlignment="1" applyProtection="1">
      <alignment horizontal="center" vertical="top" wrapText="1"/>
      <protection hidden="1"/>
    </xf>
    <xf numFmtId="49" fontId="4" fillId="10" borderId="29" xfId="0" applyNumberFormat="1" applyFont="1" applyFill="1" applyBorder="1" applyAlignment="1" applyProtection="1">
      <alignment horizontal="right" vertical="top" wrapText="1" readingOrder="2"/>
      <protection hidden="1"/>
    </xf>
    <xf numFmtId="0" fontId="0" fillId="0" borderId="15" xfId="0" applyBorder="1" applyAlignment="1">
      <alignment horizontal="right" vertical="top" wrapText="1" readingOrder="2"/>
    </xf>
    <xf numFmtId="49" fontId="9" fillId="3" borderId="21" xfId="0" applyNumberFormat="1" applyFont="1" applyFill="1" applyBorder="1" applyAlignment="1" applyProtection="1">
      <alignment horizontal="right" vertical="top" wrapText="1" readingOrder="2"/>
      <protection hidden="1"/>
    </xf>
    <xf numFmtId="49" fontId="9" fillId="3" borderId="24" xfId="0" applyNumberFormat="1" applyFont="1" applyFill="1" applyBorder="1" applyAlignment="1" applyProtection="1">
      <alignment horizontal="right" vertical="top" wrapText="1" readingOrder="2"/>
      <protection hidden="1"/>
    </xf>
    <xf numFmtId="49" fontId="9" fillId="13" borderId="6" xfId="0" applyNumberFormat="1" applyFont="1" applyFill="1" applyBorder="1" applyAlignment="1" applyProtection="1">
      <alignment horizontal="center" vertical="top" readingOrder="2"/>
      <protection hidden="1"/>
    </xf>
    <xf numFmtId="49" fontId="9" fillId="13" borderId="32" xfId="0" applyNumberFormat="1" applyFont="1" applyFill="1" applyBorder="1" applyAlignment="1" applyProtection="1">
      <alignment horizontal="center" vertical="top" readingOrder="2"/>
      <protection hidden="1"/>
    </xf>
    <xf numFmtId="49" fontId="9" fillId="13" borderId="18" xfId="0" applyNumberFormat="1" applyFont="1" applyFill="1" applyBorder="1" applyAlignment="1" applyProtection="1">
      <alignment horizontal="center" vertical="top" readingOrder="2"/>
      <protection hidden="1"/>
    </xf>
    <xf numFmtId="0" fontId="0" fillId="0" borderId="24" xfId="0" applyBorder="1" applyAlignment="1">
      <alignment horizontal="right" vertical="top" wrapText="1" readingOrder="2"/>
    </xf>
    <xf numFmtId="49" fontId="9" fillId="8" borderId="12" xfId="0" applyNumberFormat="1" applyFont="1" applyFill="1" applyBorder="1" applyAlignment="1" applyProtection="1">
      <alignment horizontal="center" vertical="center" wrapText="1"/>
      <protection hidden="1"/>
    </xf>
    <xf numFmtId="49" fontId="9" fillId="8" borderId="9" xfId="0" applyNumberFormat="1" applyFont="1" applyFill="1" applyBorder="1" applyAlignment="1" applyProtection="1">
      <alignment horizontal="center" vertical="center" wrapText="1"/>
      <protection hidden="1"/>
    </xf>
    <xf numFmtId="49" fontId="9" fillId="8" borderId="31" xfId="0" applyNumberFormat="1" applyFont="1" applyFill="1" applyBorder="1" applyAlignment="1" applyProtection="1">
      <alignment horizontal="center" vertical="center" wrapText="1"/>
      <protection hidden="1"/>
    </xf>
    <xf numFmtId="49" fontId="9" fillId="8" borderId="10" xfId="0" applyNumberFormat="1" applyFont="1" applyFill="1" applyBorder="1" applyAlignment="1" applyProtection="1">
      <alignment horizontal="center" vertical="center" wrapText="1"/>
      <protection hidden="1"/>
    </xf>
    <xf numFmtId="49" fontId="10" fillId="8" borderId="28" xfId="0" applyNumberFormat="1" applyFont="1" applyFill="1" applyBorder="1" applyAlignment="1" applyProtection="1">
      <alignment horizontal="center" vertical="top" wrapText="1"/>
      <protection hidden="1"/>
    </xf>
    <xf numFmtId="49" fontId="10" fillId="8" borderId="11" xfId="0" applyNumberFormat="1" applyFont="1" applyFill="1" applyBorder="1" applyAlignment="1" applyProtection="1">
      <alignment horizontal="center" vertical="top" wrapText="1"/>
      <protection hidden="1"/>
    </xf>
    <xf numFmtId="49" fontId="12" fillId="8" borderId="21" xfId="0" applyNumberFormat="1" applyFont="1" applyFill="1" applyBorder="1" applyAlignment="1" applyProtection="1">
      <alignment horizontal="center" vertical="top" wrapText="1"/>
      <protection hidden="1"/>
    </xf>
    <xf numFmtId="49" fontId="12" fillId="8" borderId="24" xfId="0" applyNumberFormat="1" applyFont="1" applyFill="1" applyBorder="1" applyAlignment="1" applyProtection="1">
      <alignment horizontal="center" vertical="top" wrapText="1"/>
      <protection hidden="1"/>
    </xf>
    <xf numFmtId="49" fontId="11" fillId="8" borderId="21" xfId="0" applyNumberFormat="1" applyFont="1" applyFill="1" applyBorder="1" applyAlignment="1" applyProtection="1">
      <alignment horizontal="center" vertical="top" wrapText="1"/>
      <protection hidden="1"/>
    </xf>
    <xf numFmtId="49" fontId="11" fillId="8" borderId="24" xfId="0" applyNumberFormat="1" applyFont="1" applyFill="1" applyBorder="1" applyAlignment="1" applyProtection="1">
      <alignment horizontal="center" vertical="top" wrapText="1"/>
      <protection hidden="1"/>
    </xf>
    <xf numFmtId="49" fontId="11" fillId="8" borderId="25" xfId="0" applyNumberFormat="1" applyFont="1" applyFill="1" applyBorder="1" applyAlignment="1" applyProtection="1">
      <alignment horizontal="center" vertical="top" wrapText="1"/>
      <protection hidden="1"/>
    </xf>
    <xf numFmtId="49" fontId="11" fillId="8" borderId="18" xfId="0" applyNumberFormat="1" applyFont="1" applyFill="1" applyBorder="1" applyAlignment="1" applyProtection="1">
      <alignment horizontal="center" vertical="top" wrapText="1"/>
      <protection hidden="1"/>
    </xf>
    <xf numFmtId="49" fontId="10" fillId="14" borderId="5" xfId="0" applyNumberFormat="1" applyFont="1" applyFill="1" applyBorder="1" applyAlignment="1" applyProtection="1">
      <alignment horizontal="center" vertical="top"/>
      <protection hidden="1"/>
    </xf>
    <xf numFmtId="49" fontId="10" fillId="14" borderId="4" xfId="0" applyNumberFormat="1" applyFont="1" applyFill="1" applyBorder="1" applyAlignment="1" applyProtection="1">
      <alignment horizontal="center" vertical="top"/>
      <protection hidden="1"/>
    </xf>
    <xf numFmtId="49" fontId="13" fillId="15" borderId="28" xfId="0" applyNumberFormat="1" applyFont="1" applyFill="1" applyBorder="1" applyAlignment="1" applyProtection="1">
      <alignment horizontal="center" vertical="top" wrapText="1"/>
      <protection hidden="1"/>
    </xf>
    <xf numFmtId="49" fontId="13" fillId="15" borderId="11" xfId="0" applyNumberFormat="1" applyFont="1" applyFill="1" applyBorder="1" applyAlignment="1" applyProtection="1">
      <alignment horizontal="center" vertical="top" wrapText="1"/>
      <protection hidden="1"/>
    </xf>
    <xf numFmtId="0" fontId="3" fillId="12" borderId="29" xfId="0" applyFont="1" applyFill="1" applyBorder="1" applyAlignment="1" applyProtection="1">
      <alignment horizontal="center" vertical="center" wrapText="1" readingOrder="2"/>
      <protection hidden="1"/>
    </xf>
    <xf numFmtId="0" fontId="3" fillId="12" borderId="15" xfId="0" applyFont="1" applyFill="1" applyBorder="1" applyAlignment="1" applyProtection="1">
      <alignment horizontal="center" vertical="center" wrapText="1" readingOrder="2"/>
      <protection hidden="1"/>
    </xf>
    <xf numFmtId="167" fontId="7" fillId="11" borderId="41" xfId="1" applyNumberFormat="1" applyFont="1" applyFill="1" applyBorder="1" applyAlignment="1" applyProtection="1">
      <alignment horizontal="center" vertical="center" wrapText="1" readingOrder="2"/>
      <protection hidden="1"/>
    </xf>
    <xf numFmtId="2" fontId="7" fillId="11" borderId="41" xfId="1" applyNumberFormat="1" applyFont="1" applyFill="1" applyBorder="1" applyAlignment="1" applyProtection="1">
      <alignment horizontal="center" vertical="center" wrapText="1" readingOrder="2"/>
      <protection hidden="1"/>
    </xf>
    <xf numFmtId="0" fontId="3" fillId="4" borderId="9" xfId="0" applyNumberFormat="1" applyFont="1" applyFill="1" applyBorder="1" applyAlignment="1" applyProtection="1">
      <alignment horizontal="center" vertical="center" wrapText="1" readingOrder="2"/>
      <protection hidden="1"/>
    </xf>
    <xf numFmtId="0" fontId="3" fillId="4" borderId="17" xfId="0" applyNumberFormat="1" applyFont="1" applyFill="1" applyBorder="1" applyAlignment="1" applyProtection="1">
      <alignment horizontal="center" vertical="center" wrapText="1" readingOrder="2"/>
      <protection hidden="1"/>
    </xf>
    <xf numFmtId="0" fontId="8" fillId="4" borderId="12" xfId="0" applyFont="1" applyFill="1" applyBorder="1" applyAlignment="1" applyProtection="1">
      <alignment horizontal="center" vertical="center" wrapText="1" readingOrder="2"/>
      <protection hidden="1"/>
    </xf>
    <xf numFmtId="0" fontId="8" fillId="4" borderId="30" xfId="0" applyFont="1" applyFill="1" applyBorder="1" applyAlignment="1" applyProtection="1">
      <alignment horizontal="center" vertical="center" wrapText="1" readingOrder="2"/>
      <protection hidden="1"/>
    </xf>
    <xf numFmtId="0" fontId="8" fillId="4" borderId="9" xfId="0" applyFont="1" applyFill="1" applyBorder="1" applyAlignment="1" applyProtection="1">
      <alignment horizontal="center" vertical="center" wrapText="1" readingOrder="2"/>
      <protection hidden="1"/>
    </xf>
    <xf numFmtId="0" fontId="8" fillId="4" borderId="16" xfId="0" applyFont="1" applyFill="1" applyBorder="1" applyAlignment="1" applyProtection="1">
      <alignment horizontal="center" vertical="center" wrapText="1" readingOrder="2"/>
      <protection hidden="1"/>
    </xf>
    <xf numFmtId="49" fontId="3" fillId="4" borderId="12" xfId="0" applyNumberFormat="1" applyFont="1" applyFill="1" applyBorder="1" applyAlignment="1" applyProtection="1">
      <alignment horizontal="center" vertical="center" wrapText="1" readingOrder="2"/>
      <protection hidden="1"/>
    </xf>
    <xf numFmtId="0" fontId="3" fillId="4" borderId="14" xfId="0" applyNumberFormat="1" applyFont="1" applyFill="1" applyBorder="1" applyAlignment="1" applyProtection="1">
      <alignment horizontal="center" vertical="center" wrapText="1" readingOrder="2"/>
      <protection hidden="1"/>
    </xf>
    <xf numFmtId="0" fontId="18" fillId="19" borderId="43" xfId="0" applyFont="1" applyFill="1" applyBorder="1" applyAlignment="1">
      <alignment horizontal="center" vertical="center" wrapText="1"/>
    </xf>
    <xf numFmtId="0" fontId="18" fillId="19" borderId="45" xfId="0" applyFont="1" applyFill="1" applyBorder="1" applyAlignment="1">
      <alignment horizontal="center" vertical="center" wrapText="1"/>
    </xf>
    <xf numFmtId="0" fontId="18" fillId="19" borderId="36" xfId="0" applyFont="1" applyFill="1" applyBorder="1" applyAlignment="1">
      <alignment horizontal="center" vertical="center" wrapText="1"/>
    </xf>
    <xf numFmtId="0" fontId="18" fillId="19" borderId="46"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9" fillId="18" borderId="5" xfId="0" applyFont="1" applyFill="1" applyBorder="1" applyAlignment="1" applyProtection="1">
      <alignment horizontal="center" vertical="center" readingOrder="2"/>
      <protection hidden="1"/>
    </xf>
    <xf numFmtId="0" fontId="9" fillId="18" borderId="4" xfId="0" applyFont="1" applyFill="1" applyBorder="1" applyAlignment="1" applyProtection="1">
      <alignment horizontal="center" vertical="center" readingOrder="2"/>
      <protection hidden="1"/>
    </xf>
    <xf numFmtId="0" fontId="9" fillId="4" borderId="39" xfId="0" applyFont="1" applyFill="1" applyBorder="1" applyAlignment="1" applyProtection="1">
      <alignment horizontal="center" vertical="center" wrapText="1"/>
      <protection hidden="1"/>
    </xf>
    <xf numFmtId="0" fontId="9" fillId="4" borderId="26" xfId="0" applyFont="1" applyFill="1" applyBorder="1" applyAlignment="1" applyProtection="1">
      <alignment horizontal="center" vertical="center" wrapText="1"/>
      <protection hidden="1"/>
    </xf>
    <xf numFmtId="0" fontId="4" fillId="20" borderId="43" xfId="0" applyFont="1" applyFill="1" applyBorder="1" applyAlignment="1">
      <alignment horizontal="center" vertical="center" wrapText="1"/>
    </xf>
    <xf numFmtId="0" fontId="4" fillId="20" borderId="45" xfId="0" applyFont="1" applyFill="1" applyBorder="1" applyAlignment="1">
      <alignment horizontal="center" vertical="center" wrapText="1"/>
    </xf>
    <xf numFmtId="0" fontId="4" fillId="20" borderId="37" xfId="0" applyFont="1" applyFill="1" applyBorder="1" applyAlignment="1">
      <alignment horizontal="center" vertical="center" wrapText="1"/>
    </xf>
    <xf numFmtId="0" fontId="4" fillId="20" borderId="47" xfId="0" applyFont="1" applyFill="1" applyBorder="1" applyAlignment="1">
      <alignment horizontal="center" vertical="center" wrapText="1"/>
    </xf>
    <xf numFmtId="0" fontId="9" fillId="19" borderId="39" xfId="0" applyFont="1" applyFill="1" applyBorder="1" applyAlignment="1">
      <alignment horizontal="center" vertical="center" wrapText="1"/>
    </xf>
    <xf numFmtId="0" fontId="9" fillId="19" borderId="49" xfId="0" applyFont="1" applyFill="1" applyBorder="1" applyAlignment="1">
      <alignment horizontal="center" vertical="center" wrapText="1"/>
    </xf>
    <xf numFmtId="0" fontId="19" fillId="22" borderId="5" xfId="0" applyFont="1" applyFill="1" applyBorder="1" applyAlignment="1">
      <alignment horizontal="center" vertical="center" wrapText="1"/>
    </xf>
    <xf numFmtId="0" fontId="19" fillId="22" borderId="50" xfId="0" applyFont="1" applyFill="1" applyBorder="1" applyAlignment="1">
      <alignment horizontal="center" vertical="center" wrapText="1"/>
    </xf>
    <xf numFmtId="0" fontId="9" fillId="0" borderId="5" xfId="0" applyFont="1" applyBorder="1" applyAlignment="1">
      <alignment horizontal="center"/>
    </xf>
    <xf numFmtId="0" fontId="9" fillId="0" borderId="4" xfId="0" applyFont="1" applyBorder="1" applyAlignment="1">
      <alignment horizontal="center"/>
    </xf>
    <xf numFmtId="0" fontId="11" fillId="23" borderId="22" xfId="0" applyFont="1" applyFill="1" applyBorder="1" applyAlignment="1">
      <alignment horizontal="center" vertical="center" wrapText="1"/>
    </xf>
    <xf numFmtId="0" fontId="11" fillId="23" borderId="52" xfId="0" applyFont="1" applyFill="1" applyBorder="1" applyAlignment="1">
      <alignment horizontal="center" vertical="center" wrapText="1"/>
    </xf>
    <xf numFmtId="0" fontId="11" fillId="23" borderId="51" xfId="0" applyFont="1" applyFill="1" applyBorder="1" applyAlignment="1">
      <alignment horizontal="center" vertical="center" wrapText="1"/>
    </xf>
    <xf numFmtId="0" fontId="9" fillId="25" borderId="5" xfId="0" applyFont="1" applyFill="1" applyBorder="1" applyAlignment="1" applyProtection="1">
      <alignment horizontal="center"/>
    </xf>
    <xf numFmtId="0" fontId="9" fillId="25" borderId="50" xfId="0" applyFont="1" applyFill="1" applyBorder="1" applyAlignment="1" applyProtection="1">
      <alignment horizontal="center"/>
    </xf>
    <xf numFmtId="0" fontId="0" fillId="0" borderId="50" xfId="0" applyBorder="1" applyAlignment="1"/>
    <xf numFmtId="0" fontId="0" fillId="0" borderId="4" xfId="0" applyBorder="1" applyAlignment="1"/>
    <xf numFmtId="0" fontId="9" fillId="7" borderId="37" xfId="0" applyFont="1" applyFill="1" applyBorder="1" applyAlignment="1" applyProtection="1">
      <alignment horizontal="center"/>
    </xf>
    <xf numFmtId="0" fontId="9" fillId="7" borderId="47" xfId="0" applyFont="1" applyFill="1" applyBorder="1" applyAlignment="1" applyProtection="1">
      <alignment horizontal="center"/>
    </xf>
    <xf numFmtId="0" fontId="9" fillId="7" borderId="29" xfId="0" applyFont="1" applyFill="1" applyBorder="1" applyAlignment="1" applyProtection="1">
      <alignment horizontal="center"/>
    </xf>
    <xf numFmtId="0" fontId="9" fillId="7" borderId="24" xfId="0" applyFont="1" applyFill="1" applyBorder="1" applyAlignment="1" applyProtection="1">
      <alignment horizontal="center"/>
    </xf>
    <xf numFmtId="0" fontId="9" fillId="26" borderId="29" xfId="0" applyFont="1" applyFill="1" applyBorder="1" applyAlignment="1" applyProtection="1">
      <alignment horizontal="center" vertical="center"/>
    </xf>
    <xf numFmtId="0" fontId="9" fillId="26" borderId="24" xfId="0" applyFont="1" applyFill="1" applyBorder="1" applyAlignment="1" applyProtection="1">
      <alignment horizontal="center" vertical="center"/>
    </xf>
  </cellXfs>
  <cellStyles count="3">
    <cellStyle name="Normal" xfId="0" builtinId="0"/>
    <cellStyle name="Percent" xfId="1" builtinId="5"/>
    <cellStyle name="היפר-קישור" xfId="2" builtinId="8"/>
  </cellStyles>
  <dxfs count="10">
    <dxf>
      <font>
        <color rgb="FFFF0000"/>
      </font>
      <fill>
        <patternFill>
          <bgColor rgb="FFFFFF00"/>
        </patternFill>
      </fill>
    </dxf>
    <dxf>
      <font>
        <color rgb="FFFFFF00"/>
      </font>
      <fill>
        <patternFill>
          <bgColor rgb="FFFF0000"/>
        </patternFill>
      </fill>
    </dxf>
    <dxf>
      <font>
        <color rgb="FFFFFF00"/>
      </font>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B13" sqref="B13:C13"/>
    </sheetView>
  </sheetViews>
  <sheetFormatPr defaultColWidth="9" defaultRowHeight="14.25" x14ac:dyDescent="0.2"/>
  <cols>
    <col min="1" max="1" width="7.25" style="7" bestFit="1" customWidth="1"/>
    <col min="2" max="2" width="10" style="8" customWidth="1"/>
    <col min="3" max="3" width="56.375" style="7" customWidth="1"/>
    <col min="4" max="6" width="22" style="4" customWidth="1"/>
    <col min="7" max="7" width="22.25" style="4" customWidth="1"/>
    <col min="8" max="10" width="22" style="4" customWidth="1"/>
    <col min="11" max="16384" width="9" style="4"/>
  </cols>
  <sheetData>
    <row r="1" spans="1:10" s="24" customFormat="1" ht="19.5" x14ac:dyDescent="0.2">
      <c r="A1" s="111" t="s">
        <v>0</v>
      </c>
      <c r="B1" s="115" t="s">
        <v>1</v>
      </c>
      <c r="C1" s="116"/>
      <c r="D1" s="46">
        <v>1</v>
      </c>
      <c r="E1" s="46">
        <v>2</v>
      </c>
      <c r="F1" s="46">
        <v>3</v>
      </c>
      <c r="G1" s="46">
        <v>4</v>
      </c>
      <c r="H1" s="46">
        <v>5</v>
      </c>
      <c r="I1" s="46">
        <v>6</v>
      </c>
      <c r="J1" s="46">
        <v>7</v>
      </c>
    </row>
    <row r="2" spans="1:10" s="23" customFormat="1" ht="18.75" x14ac:dyDescent="0.2">
      <c r="A2" s="112"/>
      <c r="B2" s="117" t="s">
        <v>13</v>
      </c>
      <c r="C2" s="118"/>
      <c r="D2" s="22"/>
      <c r="E2" s="22"/>
      <c r="F2" s="22"/>
      <c r="G2" s="22"/>
      <c r="H2" s="22"/>
      <c r="I2" s="22"/>
      <c r="J2" s="22"/>
    </row>
    <row r="3" spans="1:10" s="23" customFormat="1" ht="18.75" x14ac:dyDescent="0.2">
      <c r="A3" s="112"/>
      <c r="B3" s="117" t="s">
        <v>14</v>
      </c>
      <c r="C3" s="118"/>
      <c r="D3" s="22"/>
      <c r="E3" s="35"/>
      <c r="F3" s="35"/>
      <c r="G3" s="22"/>
      <c r="H3" s="22"/>
      <c r="I3" s="22"/>
      <c r="J3" s="35"/>
    </row>
    <row r="4" spans="1:10" s="23" customFormat="1" ht="15" x14ac:dyDescent="0.2">
      <c r="A4" s="112"/>
      <c r="B4" s="119" t="s">
        <v>16</v>
      </c>
      <c r="C4" s="120"/>
      <c r="D4" s="22"/>
      <c r="E4" s="22"/>
      <c r="F4" s="22"/>
      <c r="G4" s="22"/>
      <c r="H4" s="22"/>
      <c r="I4" s="22"/>
      <c r="J4" s="22"/>
    </row>
    <row r="5" spans="1:10" s="23" customFormat="1" ht="15" x14ac:dyDescent="0.2">
      <c r="A5" s="112"/>
      <c r="B5" s="119" t="s">
        <v>9</v>
      </c>
      <c r="C5" s="120"/>
      <c r="D5" s="22"/>
      <c r="E5" s="22"/>
      <c r="F5" s="22"/>
      <c r="G5" s="22"/>
      <c r="H5" s="22"/>
      <c r="I5" s="22"/>
      <c r="J5" s="22"/>
    </row>
    <row r="6" spans="1:10" s="23" customFormat="1" ht="15.75" thickBot="1" x14ac:dyDescent="0.25">
      <c r="A6" s="113"/>
      <c r="B6" s="121" t="s">
        <v>18</v>
      </c>
      <c r="C6" s="122"/>
      <c r="D6" s="47"/>
      <c r="E6" s="47"/>
      <c r="F6" s="47"/>
      <c r="G6" s="47"/>
      <c r="H6" s="47"/>
      <c r="I6" s="47"/>
      <c r="J6" s="47"/>
    </row>
    <row r="7" spans="1:10" s="23" customFormat="1" ht="15.75" thickBot="1" x14ac:dyDescent="0.25">
      <c r="A7" s="114"/>
      <c r="B7" s="121" t="s">
        <v>127</v>
      </c>
      <c r="C7" s="122"/>
      <c r="D7" s="25"/>
      <c r="E7" s="25"/>
      <c r="F7" s="25"/>
      <c r="G7" s="25"/>
      <c r="H7" s="25"/>
      <c r="I7" s="25"/>
      <c r="J7" s="25"/>
    </row>
    <row r="8" spans="1:10" ht="20.25" thickBot="1" x14ac:dyDescent="0.25">
      <c r="A8" s="11" t="s">
        <v>26</v>
      </c>
      <c r="B8" s="123" t="s">
        <v>19</v>
      </c>
      <c r="C8" s="124"/>
      <c r="D8" s="16" t="str">
        <f t="shared" ref="D8:J8" si="0">IF(OR(D9="פסילה",D14="פסילה"),"פסילה",IF(OR(D9="נדרשת השלמה",D14="נדרשת השלמה"),"נדרשת השלמה","עמידה בדרישות"))</f>
        <v>נדרשת השלמה</v>
      </c>
      <c r="E8" s="16" t="str">
        <f t="shared" si="0"/>
        <v>נדרשת השלמה</v>
      </c>
      <c r="F8" s="16" t="str">
        <f t="shared" si="0"/>
        <v>נדרשת השלמה</v>
      </c>
      <c r="G8" s="16" t="str">
        <f t="shared" si="0"/>
        <v>נדרשת השלמה</v>
      </c>
      <c r="H8" s="16" t="str">
        <f t="shared" si="0"/>
        <v>נדרשת השלמה</v>
      </c>
      <c r="I8" s="16" t="str">
        <f t="shared" si="0"/>
        <v>נדרשת השלמה</v>
      </c>
      <c r="J8" s="16" t="str">
        <f t="shared" si="0"/>
        <v>נדרשת השלמה</v>
      </c>
    </row>
    <row r="9" spans="1:10" s="9" customFormat="1" ht="16.5" x14ac:dyDescent="0.2">
      <c r="A9" s="13" t="s">
        <v>25</v>
      </c>
      <c r="B9" s="125" t="s">
        <v>33</v>
      </c>
      <c r="C9" s="126"/>
      <c r="D9" s="16" t="str">
        <f t="array" ref="D9">IF(SUM(LEN(D10:D13)-LEN(SUBSTITUTE(D10:D13,"V","")))+SUM(LEN(D10:D13)-LEN(SUBSTITUTE(D10:D13,"ל.ר.","")))/LEN("ל.ר.")=5,"עמידה בדרישות",IF(SUM(LEN(D10:D13)-LEN(SUBSTITUTE(D10:D13,"X","")))&gt;0,"פסילה","נדרשת השלמה"))</f>
        <v>נדרשת השלמה</v>
      </c>
      <c r="E9" s="16" t="str">
        <f t="array" ref="E9">IF(SUM(LEN(E10:E13)-LEN(SUBSTITUTE(E10:E13,"V","")))+SUM(LEN(E10:E13)-LEN(SUBSTITUTE(E10:E13,"ל.ר.","")))/LEN("ל.ר.")=5,"עמידה בדרישות",IF(SUM(LEN(E10:E13)-LEN(SUBSTITUTE(E10:E13,"X","")))&gt;0,"פסילה","נדרשת השלמה"))</f>
        <v>נדרשת השלמה</v>
      </c>
      <c r="F9" s="16" t="str">
        <f t="array" ref="F9">IF(SUM(LEN(F10:F13)-LEN(SUBSTITUTE(F10:F13,"V","")))+SUM(LEN(F10:F13)-LEN(SUBSTITUTE(F10:F13,"ל.ר.","")))/LEN("ל.ר.")=5,"עמידה בדרישות",IF(SUM(LEN(F10:F13)-LEN(SUBSTITUTE(F10:F13,"X","")))&gt;0,"פסילה","נדרשת השלמה"))</f>
        <v>נדרשת השלמה</v>
      </c>
      <c r="G9" s="16" t="str">
        <f t="array" ref="G9">IF(SUM(LEN(G10:G13)-LEN(SUBSTITUTE(G10:G13,"V","")))+SUM(LEN(G10:G13)-LEN(SUBSTITUTE(G10:G13,"ל.ר.","")))/LEN("ל.ר.")=5,"עמידה בדרישות",IF(SUM(LEN(G10:G13)-LEN(SUBSTITUTE(G10:G13,"X","")))&gt;0,"פסילה","נדרשת השלמה"))</f>
        <v>נדרשת השלמה</v>
      </c>
      <c r="H9" s="16" t="str">
        <f t="array" ref="H9">IF(SUM(LEN(H10:H13)-LEN(SUBSTITUTE(H10:H13,"V","")))+SUM(LEN(H10:H13)-LEN(SUBSTITUTE(H10:H13,"ל.ר.","")))/LEN("ל.ר.")=5,"עמידה בדרישות",IF(SUM(LEN(H10:H13)-LEN(SUBSTITUTE(H10:H13,"X","")))&gt;0,"פסילה","נדרשת השלמה"))</f>
        <v>נדרשת השלמה</v>
      </c>
      <c r="I9" s="16" t="str">
        <f t="array" ref="I9">IF(SUM(LEN(I10:I13)-LEN(SUBSTITUTE(I10:I13,"V","")))+SUM(LEN(I10:I13)-LEN(SUBSTITUTE(I10:I13,"ל.ר.","")))/LEN("ל.ר.")=5,"עמידה בדרישות",IF(SUM(LEN(I10:I13)-LEN(SUBSTITUTE(I10:I13,"X","")))&gt;0,"פסילה","נדרשת השלמה"))</f>
        <v>נדרשת השלמה</v>
      </c>
      <c r="J9" s="16" t="str">
        <f t="array" ref="J9">IF(SUM(LEN(J10:J13)-LEN(SUBSTITUTE(J10:J13,"V","")))+SUM(LEN(J10:J13)-LEN(SUBSTITUTE(J10:J13,"ל.ר.","")))/LEN("ל.ר.")=5,"עמידה בדרישות",IF(SUM(LEN(J10:J13)-LEN(SUBSTITUTE(J10:J13,"X","")))&gt;0,"פסילה","נדרשת השלמה"))</f>
        <v>נדרשת השלמה</v>
      </c>
    </row>
    <row r="10" spans="1:10" s="9" customFormat="1" ht="15.75" x14ac:dyDescent="0.2">
      <c r="A10" s="14" t="s">
        <v>27</v>
      </c>
      <c r="B10" s="89" t="s">
        <v>31</v>
      </c>
      <c r="C10" s="90"/>
      <c r="D10" s="37"/>
      <c r="E10" s="37"/>
      <c r="F10" s="37"/>
      <c r="G10" s="37"/>
      <c r="H10" s="37"/>
      <c r="I10" s="37"/>
      <c r="J10" s="37"/>
    </row>
    <row r="11" spans="1:10" s="9" customFormat="1" ht="34.15" customHeight="1" x14ac:dyDescent="0.2">
      <c r="A11" s="14" t="s">
        <v>28</v>
      </c>
      <c r="B11" s="89" t="s">
        <v>97</v>
      </c>
      <c r="C11" s="90"/>
      <c r="D11" s="36"/>
      <c r="E11" s="36"/>
      <c r="F11" s="36"/>
      <c r="G11" s="36"/>
      <c r="H11" s="36"/>
      <c r="I11" s="36"/>
      <c r="J11" s="36"/>
    </row>
    <row r="12" spans="1:10" s="9" customFormat="1" ht="39.6" customHeight="1" x14ac:dyDescent="0.2">
      <c r="A12" s="14" t="s">
        <v>29</v>
      </c>
      <c r="B12" s="89" t="s">
        <v>72</v>
      </c>
      <c r="C12" s="90"/>
      <c r="D12" s="36"/>
      <c r="E12" s="36"/>
      <c r="F12" s="36"/>
      <c r="G12" s="36"/>
      <c r="H12" s="36"/>
      <c r="I12" s="36"/>
      <c r="J12" s="36"/>
    </row>
    <row r="13" spans="1:10" s="9" customFormat="1" ht="67.150000000000006" customHeight="1" thickBot="1" x14ac:dyDescent="0.25">
      <c r="A13" s="14" t="s">
        <v>30</v>
      </c>
      <c r="B13" s="89" t="s">
        <v>73</v>
      </c>
      <c r="C13" s="90"/>
      <c r="D13" s="36"/>
      <c r="E13" s="36"/>
      <c r="F13" s="36"/>
      <c r="G13" s="36"/>
      <c r="H13" s="36"/>
      <c r="I13" s="36"/>
      <c r="J13" s="36"/>
    </row>
    <row r="14" spans="1:10" s="6" customFormat="1" ht="17.25" thickBot="1" x14ac:dyDescent="0.25">
      <c r="A14" s="12" t="s">
        <v>32</v>
      </c>
      <c r="B14" s="101" t="s">
        <v>34</v>
      </c>
      <c r="C14" s="102"/>
      <c r="D14" s="16" t="str">
        <f t="array" ref="D14">IF(SUM(LEN(D15:D22)-LEN(SUBSTITUTE(D15:D22,"V","")))+SUM(LEN(D15:D22)-LEN(SUBSTITUTE(D15:D22,"ל.ר.","")))/LEN("ל.ר.")=6,"עמידה בדרישות",IF(SUM(LEN(D15:D22)-LEN(SUBSTITUTE(D15:D22,"X","")))&gt;0,"פסילה","נדרשת השלמה"))</f>
        <v>נדרשת השלמה</v>
      </c>
      <c r="E14" s="16" t="str">
        <f t="array" ref="E14">IF(SUM(LEN(E15:E22)-LEN(SUBSTITUTE(E15:E22,"V","")))+SUM(LEN(E15:E22)-LEN(SUBSTITUTE(E15:E22,"ל.ר.","")))/LEN("ל.ר.")=6,"עמידה בדרישות",IF(SUM(LEN(E15:E22)-LEN(SUBSTITUTE(E15:E22,"X","")))&gt;0,"פסילה","נדרשת השלמה"))</f>
        <v>נדרשת השלמה</v>
      </c>
      <c r="F14" s="16" t="str">
        <f t="array" ref="F14">IF(SUM(LEN(F15:F22)-LEN(SUBSTITUTE(F15:F22,"V","")))+SUM(LEN(F15:F22)-LEN(SUBSTITUTE(F15:F22,"ל.ר.","")))/LEN("ל.ר.")=6,"עמידה בדרישות",IF(SUM(LEN(F15:F22)-LEN(SUBSTITUTE(F15:F22,"X","")))&gt;0,"פסילה","נדרשת השלמה"))</f>
        <v>נדרשת השלמה</v>
      </c>
      <c r="G14" s="16" t="str">
        <f t="array" ref="G14">IF(SUM(LEN(G15:G22)-LEN(SUBSTITUTE(G15:G22,"V","")))+SUM(LEN(G15:G22)-LEN(SUBSTITUTE(G15:G22,"ל.ר.","")))/LEN("ל.ר.")=6,"עמידה בדרישות",IF(SUM(LEN(G15:G22)-LEN(SUBSTITUTE(G15:G22,"X","")))&gt;0,"פסילה","נדרשת השלמה"))</f>
        <v>נדרשת השלמה</v>
      </c>
      <c r="H14" s="16" t="str">
        <f t="array" ref="H14">IF(SUM(LEN(H15:H22)-LEN(SUBSTITUTE(H15:H22,"V","")))+SUM(LEN(H15:H22)-LEN(SUBSTITUTE(H15:H22,"ל.ר.","")))/LEN("ל.ר.")=6,"עמידה בדרישות",IF(SUM(LEN(H15:H22)-LEN(SUBSTITUTE(H15:H22,"X","")))&gt;0,"פסילה","נדרשת השלמה"))</f>
        <v>נדרשת השלמה</v>
      </c>
      <c r="I14" s="16" t="str">
        <f t="array" ref="I14">IF(SUM(LEN(I15:I22)-LEN(SUBSTITUTE(I15:I22,"V","")))+SUM(LEN(I15:I22)-LEN(SUBSTITUTE(I15:I22,"ל.ר.","")))/LEN("ל.ר.")=6,"עמידה בדרישות",IF(SUM(LEN(I15:I22)-LEN(SUBSTITUTE(I15:I22,"X","")))&gt;0,"פסילה","נדרשת השלמה"))</f>
        <v>נדרשת השלמה</v>
      </c>
      <c r="J14" s="16" t="str">
        <f t="array" ref="J14">IF(SUM(LEN(J15:J22)-LEN(SUBSTITUTE(J15:J22,"V","")))+SUM(LEN(J15:J22)-LEN(SUBSTITUTE(J15:J22,"ל.ר.","")))/LEN("ל.ר.")=6,"עמידה בדרישות",IF(SUM(LEN(J15:J22)-LEN(SUBSTITUTE(J15:J22,"X","")))&gt;0,"פסילה","נדרשת השלמה"))</f>
        <v>נדרשת השלמה</v>
      </c>
    </row>
    <row r="15" spans="1:10" s="5" customFormat="1" ht="15.75" x14ac:dyDescent="0.2">
      <c r="A15" s="95" t="s">
        <v>35</v>
      </c>
      <c r="B15" s="105" t="s">
        <v>36</v>
      </c>
      <c r="C15" s="106"/>
      <c r="D15" s="37"/>
      <c r="E15" s="37"/>
      <c r="F15" s="37"/>
      <c r="G15" s="37"/>
      <c r="H15" s="37"/>
      <c r="I15" s="37"/>
      <c r="J15" s="37"/>
    </row>
    <row r="16" spans="1:10" s="5" customFormat="1" ht="78" customHeight="1" x14ac:dyDescent="0.2">
      <c r="A16" s="96"/>
      <c r="B16" s="89" t="s">
        <v>98</v>
      </c>
      <c r="C16" s="90"/>
      <c r="D16" s="37"/>
      <c r="E16" s="37"/>
      <c r="F16" s="37"/>
      <c r="G16" s="37"/>
      <c r="H16" s="37"/>
      <c r="I16" s="37"/>
      <c r="J16" s="37"/>
    </row>
    <row r="17" spans="1:10" s="5" customFormat="1" ht="15.75" x14ac:dyDescent="0.2">
      <c r="A17" s="95" t="s">
        <v>37</v>
      </c>
      <c r="B17" s="105" t="s">
        <v>99</v>
      </c>
      <c r="C17" s="106"/>
      <c r="D17" s="37"/>
      <c r="E17" s="37"/>
      <c r="F17" s="37"/>
      <c r="G17" s="37"/>
      <c r="H17" s="37"/>
      <c r="I17" s="37"/>
      <c r="J17" s="37"/>
    </row>
    <row r="18" spans="1:10" s="5" customFormat="1" ht="31.5" x14ac:dyDescent="0.2">
      <c r="A18" s="96"/>
      <c r="B18" s="45" t="s">
        <v>70</v>
      </c>
      <c r="C18" s="44" t="s">
        <v>100</v>
      </c>
      <c r="D18" s="37"/>
      <c r="E18" s="37"/>
      <c r="F18" s="37"/>
      <c r="G18" s="37"/>
      <c r="H18" s="37"/>
      <c r="I18" s="37"/>
      <c r="J18" s="37"/>
    </row>
    <row r="19" spans="1:10" s="5" customFormat="1" ht="15.75" x14ac:dyDescent="0.2">
      <c r="A19" s="96"/>
      <c r="B19" s="93" t="s">
        <v>101</v>
      </c>
      <c r="C19" s="79" t="s">
        <v>102</v>
      </c>
      <c r="D19" s="37"/>
      <c r="E19" s="37"/>
      <c r="F19" s="37"/>
      <c r="G19" s="37"/>
      <c r="H19" s="37"/>
      <c r="I19" s="37"/>
      <c r="J19" s="37"/>
    </row>
    <row r="20" spans="1:10" s="5" customFormat="1" ht="38.450000000000003" customHeight="1" x14ac:dyDescent="0.2">
      <c r="A20" s="96"/>
      <c r="B20" s="94"/>
      <c r="C20" s="79" t="s">
        <v>103</v>
      </c>
      <c r="D20" s="37"/>
      <c r="E20" s="37"/>
      <c r="F20" s="37"/>
      <c r="G20" s="37"/>
      <c r="H20" s="37"/>
      <c r="I20" s="37"/>
      <c r="J20" s="37"/>
    </row>
    <row r="21" spans="1:10" s="5" customFormat="1" ht="38.450000000000003" customHeight="1" x14ac:dyDescent="0.2">
      <c r="A21" s="96"/>
      <c r="B21" s="27" t="s">
        <v>104</v>
      </c>
      <c r="C21" s="42" t="s">
        <v>105</v>
      </c>
      <c r="D21" s="37"/>
      <c r="E21" s="37"/>
      <c r="F21" s="37"/>
      <c r="G21" s="37"/>
      <c r="H21" s="37"/>
      <c r="I21" s="37"/>
      <c r="J21" s="37"/>
    </row>
    <row r="22" spans="1:10" s="5" customFormat="1" ht="30.6" customHeight="1" thickBot="1" x14ac:dyDescent="0.25">
      <c r="A22" s="97"/>
      <c r="B22" s="27" t="s">
        <v>71</v>
      </c>
      <c r="C22" s="26" t="s">
        <v>106</v>
      </c>
      <c r="D22" s="37"/>
      <c r="E22" s="37"/>
      <c r="F22" s="37"/>
      <c r="G22" s="37"/>
      <c r="H22" s="37"/>
      <c r="I22" s="37"/>
      <c r="J22" s="37"/>
    </row>
    <row r="23" spans="1:10" s="6" customFormat="1" ht="20.25" thickBot="1" x14ac:dyDescent="0.25">
      <c r="A23" s="98" t="s">
        <v>2</v>
      </c>
      <c r="B23" s="99"/>
      <c r="C23" s="100"/>
      <c r="D23" s="16" t="str">
        <f t="array" ref="D23">IF(SUM(LEN(D24:D46)-LEN(SUBSTITUTE(D24:D46,"V","")))+SUM(LEN(D24:D46)-LEN(SUBSTITUTE(D24:D46,"ל.ר.","")))/LEN("ל.ר.")=40,"עמידה בדרישות",IF(SUM(LEN(D24:D46)-LEN(SUBSTITUTE(D24:D46,"X","")))&gt;0,"פסילה","נדרשת השלמה"))</f>
        <v>נדרשת השלמה</v>
      </c>
      <c r="E23" s="16" t="str">
        <f t="array" ref="E23">IF(SUM(LEN(E24:E46)-LEN(SUBSTITUTE(E24:E46,"V","")))+SUM(LEN(E24:E46)-LEN(SUBSTITUTE(E24:E46,"ל.ר.","")))/LEN("ל.ר.")=40,"עמידה בדרישות",IF(SUM(LEN(E24:E46)-LEN(SUBSTITUTE(E24:E46,"X","")))&gt;0,"פסילה","נדרשת השלמה"))</f>
        <v>נדרשת השלמה</v>
      </c>
      <c r="F23" s="16" t="str">
        <f t="array" ref="F23">IF(SUM(LEN(F24:F46)-LEN(SUBSTITUTE(F24:F46,"V","")))+SUM(LEN(F24:F46)-LEN(SUBSTITUTE(F24:F46,"ל.ר.","")))/LEN("ל.ר.")=40,"עמידה בדרישות",IF(SUM(LEN(F24:F46)-LEN(SUBSTITUTE(F24:F46,"X","")))&gt;0,"פסילה","נדרשת השלמה"))</f>
        <v>נדרשת השלמה</v>
      </c>
      <c r="G23" s="16" t="str">
        <f t="array" ref="G23">IF(SUM(LEN(G24:G46)-LEN(SUBSTITUTE(G24:G46,"V","")))+SUM(LEN(G24:G46)-LEN(SUBSTITUTE(G24:G46,"ל.ר.","")))/LEN("ל.ר.")=40,"עמידה בדרישות",IF(SUM(LEN(G24:G46)-LEN(SUBSTITUTE(G24:G46,"X","")))&gt;0,"פסילה","נדרשת השלמה"))</f>
        <v>נדרשת השלמה</v>
      </c>
      <c r="H23" s="16" t="str">
        <f t="array" ref="H23">IF(SUM(LEN(H24:H46)-LEN(SUBSTITUTE(H24:H46,"V","")))+SUM(LEN(H24:H46)-LEN(SUBSTITUTE(H24:H46,"ל.ר.","")))/LEN("ל.ר.")=40,"עמידה בדרישות",IF(SUM(LEN(H24:H46)-LEN(SUBSTITUTE(H24:H46,"X","")))&gt;0,"פסילה","נדרשת השלמה"))</f>
        <v>נדרשת השלמה</v>
      </c>
      <c r="I23" s="16" t="str">
        <f t="array" ref="I23">IF(SUM(LEN(I24:I46)-LEN(SUBSTITUTE(I24:I46,"V","")))+SUM(LEN(I24:I46)-LEN(SUBSTITUTE(I24:I46,"ל.ר.","")))/LEN("ל.ר.")=40,"עמידה בדרישות",IF(SUM(LEN(I24:I46)-LEN(SUBSTITUTE(I24:I46,"X","")))&gt;0,"פסילה","נדרשת השלמה"))</f>
        <v>נדרשת השלמה</v>
      </c>
      <c r="J23" s="16" t="str">
        <f t="array" ref="J23">IF(SUM(LEN(J24:J46)-LEN(SUBSTITUTE(J24:J46,"V","")))+SUM(LEN(J24:J46)-LEN(SUBSTITUTE(J24:J46,"ל.ר.","")))/LEN("ל.ר.")=40,"עמידה בדרישות",IF(SUM(LEN(J24:J46)-LEN(SUBSTITUTE(J24:J46,"X","")))&gt;0,"פסילה","נדרשת השלמה"))</f>
        <v>נדרשת השלמה</v>
      </c>
    </row>
    <row r="24" spans="1:10" s="6" customFormat="1" ht="15.75" x14ac:dyDescent="0.2">
      <c r="A24" s="15" t="s">
        <v>20</v>
      </c>
      <c r="B24" s="87" t="s">
        <v>53</v>
      </c>
      <c r="C24" s="88"/>
      <c r="D24" s="10"/>
      <c r="E24" s="10"/>
      <c r="F24" s="10"/>
      <c r="G24" s="10"/>
      <c r="H24" s="10"/>
      <c r="I24" s="10"/>
      <c r="J24" s="10"/>
    </row>
    <row r="25" spans="1:10" s="6" customFormat="1" ht="15.75" x14ac:dyDescent="0.2">
      <c r="A25" s="28" t="s">
        <v>21</v>
      </c>
      <c r="B25" s="87" t="s">
        <v>56</v>
      </c>
      <c r="C25" s="88"/>
      <c r="D25" s="10"/>
      <c r="E25" s="10"/>
      <c r="F25" s="10"/>
      <c r="G25" s="10"/>
      <c r="H25" s="10"/>
      <c r="I25" s="10"/>
      <c r="J25" s="10"/>
    </row>
    <row r="26" spans="1:10" s="6" customFormat="1" ht="147" customHeight="1" x14ac:dyDescent="0.2">
      <c r="A26" s="15" t="s">
        <v>38</v>
      </c>
      <c r="B26" s="87" t="s">
        <v>57</v>
      </c>
      <c r="C26" s="88"/>
      <c r="D26" s="10"/>
      <c r="E26" s="10"/>
      <c r="F26" s="10"/>
      <c r="G26" s="10"/>
      <c r="H26" s="10"/>
      <c r="I26" s="10"/>
      <c r="J26" s="10"/>
    </row>
    <row r="27" spans="1:10" s="6" customFormat="1" ht="47.45" customHeight="1" x14ac:dyDescent="0.2">
      <c r="A27" s="15" t="s">
        <v>39</v>
      </c>
      <c r="B27" s="87" t="s">
        <v>74</v>
      </c>
      <c r="C27" s="88"/>
      <c r="D27" s="10"/>
      <c r="E27" s="10"/>
      <c r="F27" s="10"/>
      <c r="G27" s="10"/>
      <c r="H27" s="10"/>
      <c r="I27" s="10"/>
      <c r="J27" s="10"/>
    </row>
    <row r="28" spans="1:10" s="6" customFormat="1" ht="36.6" customHeight="1" x14ac:dyDescent="0.2">
      <c r="A28" s="43" t="s">
        <v>40</v>
      </c>
      <c r="B28" s="87" t="s">
        <v>75</v>
      </c>
      <c r="C28" s="88"/>
      <c r="D28" s="10"/>
      <c r="E28" s="10"/>
      <c r="F28" s="10"/>
      <c r="G28" s="10"/>
      <c r="H28" s="10"/>
      <c r="I28" s="10"/>
      <c r="J28" s="10"/>
    </row>
    <row r="29" spans="1:10" s="6" customFormat="1" ht="43.15" customHeight="1" x14ac:dyDescent="0.2">
      <c r="A29" s="43" t="s">
        <v>41</v>
      </c>
      <c r="B29" s="103" t="s">
        <v>58</v>
      </c>
      <c r="C29" s="104"/>
      <c r="D29" s="10"/>
      <c r="E29" s="10"/>
      <c r="F29" s="10"/>
      <c r="G29" s="10"/>
      <c r="H29" s="10"/>
      <c r="I29" s="10"/>
      <c r="J29" s="10"/>
    </row>
    <row r="30" spans="1:10" s="6" customFormat="1" ht="55.15" customHeight="1" x14ac:dyDescent="0.2">
      <c r="A30" s="15" t="s">
        <v>42</v>
      </c>
      <c r="B30" s="103" t="s">
        <v>76</v>
      </c>
      <c r="C30" s="104"/>
      <c r="D30" s="10"/>
      <c r="E30" s="10"/>
      <c r="F30" s="10"/>
      <c r="G30" s="10"/>
      <c r="H30" s="10"/>
      <c r="I30" s="10"/>
      <c r="J30" s="10"/>
    </row>
    <row r="31" spans="1:10" s="6" customFormat="1" ht="33.6" customHeight="1" x14ac:dyDescent="0.2">
      <c r="A31" s="15" t="s">
        <v>43</v>
      </c>
      <c r="B31" s="87" t="s">
        <v>77</v>
      </c>
      <c r="C31" s="88"/>
      <c r="D31" s="10"/>
      <c r="E31" s="36"/>
      <c r="F31" s="36"/>
      <c r="G31" s="10"/>
      <c r="H31" s="36"/>
      <c r="I31" s="10"/>
      <c r="J31" s="10"/>
    </row>
    <row r="32" spans="1:10" s="6" customFormat="1" ht="36" customHeight="1" x14ac:dyDescent="0.2">
      <c r="A32" s="43" t="s">
        <v>44</v>
      </c>
      <c r="B32" s="87" t="s">
        <v>78</v>
      </c>
      <c r="C32" s="88"/>
      <c r="D32" s="10"/>
      <c r="E32" s="36"/>
      <c r="F32" s="36"/>
      <c r="G32" s="10"/>
      <c r="H32" s="36"/>
      <c r="I32" s="10"/>
      <c r="J32" s="10"/>
    </row>
    <row r="33" spans="1:10" s="6" customFormat="1" ht="34.9" customHeight="1" x14ac:dyDescent="0.2">
      <c r="A33" s="43" t="s">
        <v>45</v>
      </c>
      <c r="B33" s="87" t="s">
        <v>79</v>
      </c>
      <c r="C33" s="88"/>
      <c r="D33" s="10"/>
      <c r="E33" s="10"/>
      <c r="F33" s="10"/>
      <c r="G33" s="10"/>
      <c r="H33" s="10"/>
      <c r="I33" s="10"/>
      <c r="J33" s="10"/>
    </row>
    <row r="34" spans="1:10" s="6" customFormat="1" ht="36.6" customHeight="1" x14ac:dyDescent="0.2">
      <c r="A34" s="15" t="s">
        <v>46</v>
      </c>
      <c r="B34" s="87" t="s">
        <v>80</v>
      </c>
      <c r="C34" s="88"/>
      <c r="D34" s="36"/>
      <c r="E34" s="36"/>
      <c r="F34" s="36"/>
      <c r="G34" s="10"/>
      <c r="H34" s="10"/>
      <c r="I34" s="10"/>
      <c r="J34" s="10"/>
    </row>
    <row r="35" spans="1:10" s="6" customFormat="1" ht="15.75" x14ac:dyDescent="0.2">
      <c r="A35" s="15" t="s">
        <v>47</v>
      </c>
      <c r="B35" s="87" t="s">
        <v>107</v>
      </c>
      <c r="C35" s="88"/>
      <c r="D35" s="10"/>
      <c r="E35" s="10"/>
      <c r="F35" s="10"/>
      <c r="G35" s="10"/>
      <c r="H35" s="10"/>
      <c r="I35" s="10"/>
      <c r="J35" s="10"/>
    </row>
    <row r="36" spans="1:10" s="6" customFormat="1" ht="88.9" customHeight="1" x14ac:dyDescent="0.2">
      <c r="A36" s="15" t="s">
        <v>48</v>
      </c>
      <c r="B36" s="87" t="s">
        <v>108</v>
      </c>
      <c r="C36" s="88"/>
      <c r="D36" s="10"/>
      <c r="E36" s="10"/>
      <c r="F36" s="10"/>
      <c r="G36" s="10"/>
      <c r="H36" s="10"/>
      <c r="I36" s="10"/>
      <c r="J36" s="10"/>
    </row>
    <row r="37" spans="1:10" s="6" customFormat="1" ht="60" customHeight="1" x14ac:dyDescent="0.2">
      <c r="A37" s="15" t="s">
        <v>49</v>
      </c>
      <c r="B37" s="87" t="s">
        <v>81</v>
      </c>
      <c r="C37" s="88"/>
      <c r="D37" s="10"/>
      <c r="E37" s="10"/>
      <c r="F37" s="10"/>
      <c r="G37" s="10"/>
      <c r="H37" s="10"/>
      <c r="I37" s="10"/>
      <c r="J37" s="10"/>
    </row>
    <row r="38" spans="1:10" s="6" customFormat="1" ht="54.6" customHeight="1" x14ac:dyDescent="0.2">
      <c r="A38" s="43" t="s">
        <v>50</v>
      </c>
      <c r="B38" s="87" t="s">
        <v>59</v>
      </c>
      <c r="C38" s="88"/>
      <c r="D38" s="10"/>
      <c r="E38" s="10"/>
      <c r="F38" s="10"/>
      <c r="G38" s="10"/>
      <c r="H38" s="10"/>
      <c r="I38" s="10"/>
      <c r="J38" s="10"/>
    </row>
    <row r="39" spans="1:10" s="6" customFormat="1" ht="82.15" customHeight="1" x14ac:dyDescent="0.2">
      <c r="A39" s="15" t="s">
        <v>51</v>
      </c>
      <c r="B39" s="87" t="s">
        <v>109</v>
      </c>
      <c r="C39" s="88"/>
      <c r="D39" s="10"/>
      <c r="E39" s="10"/>
      <c r="F39" s="10"/>
      <c r="G39" s="10"/>
      <c r="H39" s="10"/>
      <c r="I39" s="10"/>
      <c r="J39" s="10"/>
    </row>
    <row r="40" spans="1:10" ht="42" customHeight="1" x14ac:dyDescent="0.2">
      <c r="A40" s="91" t="s">
        <v>52</v>
      </c>
      <c r="B40" s="87" t="s">
        <v>83</v>
      </c>
      <c r="C40" s="88"/>
      <c r="D40" s="10"/>
      <c r="E40" s="10"/>
      <c r="F40" s="10"/>
      <c r="G40" s="10"/>
      <c r="H40" s="10"/>
      <c r="I40" s="10"/>
      <c r="J40" s="10"/>
    </row>
    <row r="41" spans="1:10" ht="51.6" customHeight="1" x14ac:dyDescent="0.2">
      <c r="A41" s="92"/>
      <c r="B41" s="103" t="s">
        <v>82</v>
      </c>
      <c r="C41" s="110"/>
      <c r="D41" s="10"/>
      <c r="E41" s="10"/>
      <c r="F41" s="10"/>
      <c r="G41" s="10"/>
      <c r="H41" s="10"/>
      <c r="I41" s="10"/>
      <c r="J41" s="10"/>
    </row>
    <row r="42" spans="1:10" ht="39" customHeight="1" x14ac:dyDescent="0.2">
      <c r="A42" s="43" t="s">
        <v>54</v>
      </c>
      <c r="B42" s="87" t="s">
        <v>60</v>
      </c>
      <c r="C42" s="88"/>
      <c r="D42" s="10"/>
      <c r="E42" s="10"/>
      <c r="F42" s="10"/>
      <c r="G42" s="10"/>
      <c r="H42" s="10"/>
      <c r="I42" s="10"/>
      <c r="J42" s="10"/>
    </row>
    <row r="43" spans="1:10" ht="35.450000000000003" customHeight="1" x14ac:dyDescent="0.2">
      <c r="A43" s="43" t="s">
        <v>55</v>
      </c>
      <c r="B43" s="87" t="s">
        <v>84</v>
      </c>
      <c r="C43" s="88"/>
      <c r="D43" s="38"/>
      <c r="E43" s="10"/>
      <c r="F43" s="10"/>
      <c r="G43" s="38"/>
      <c r="H43" s="38"/>
      <c r="I43" s="10"/>
      <c r="J43" s="10"/>
    </row>
    <row r="44" spans="1:10" ht="37.15" customHeight="1" x14ac:dyDescent="0.2">
      <c r="A44" s="15" t="s">
        <v>22</v>
      </c>
      <c r="B44" s="87" t="s">
        <v>110</v>
      </c>
      <c r="C44" s="88"/>
      <c r="D44" s="10"/>
      <c r="E44" s="10"/>
      <c r="F44" s="10"/>
      <c r="G44" s="10"/>
      <c r="H44" s="10"/>
      <c r="I44" s="10"/>
      <c r="J44" s="10"/>
    </row>
    <row r="45" spans="1:10" ht="70.150000000000006" customHeight="1" x14ac:dyDescent="0.2">
      <c r="A45" s="15" t="s">
        <v>24</v>
      </c>
      <c r="B45" s="87" t="s">
        <v>111</v>
      </c>
      <c r="C45" s="88"/>
      <c r="D45" s="10"/>
      <c r="E45" s="10"/>
      <c r="F45" s="10"/>
      <c r="G45" s="10"/>
      <c r="H45" s="10"/>
      <c r="I45" s="10"/>
      <c r="J45" s="10"/>
    </row>
    <row r="46" spans="1:10" ht="73.900000000000006" customHeight="1" thickBot="1" x14ac:dyDescent="0.25">
      <c r="A46" s="30" t="s">
        <v>112</v>
      </c>
      <c r="B46" s="87" t="s">
        <v>113</v>
      </c>
      <c r="C46" s="88"/>
      <c r="D46" s="10"/>
      <c r="E46" s="10"/>
      <c r="F46" s="10"/>
      <c r="G46" s="10"/>
      <c r="H46" s="10"/>
      <c r="I46" s="10"/>
      <c r="J46" s="10"/>
    </row>
    <row r="47" spans="1:10" ht="17.25" thickBot="1" x14ac:dyDescent="0.25">
      <c r="A47" s="107" t="s">
        <v>23</v>
      </c>
      <c r="B47" s="108"/>
      <c r="C47" s="109"/>
      <c r="D47" s="16" t="str">
        <f t="shared" ref="D47:J47" si="1">IF(OR(D8="פסילה",D23="פסילה"),"פסילה",IF(OR(D8="נדרשת השלמה",D23="נדרשת השלמה"),"נדרשת השלמה","עמידה בדרישות"))</f>
        <v>נדרשת השלמה</v>
      </c>
      <c r="E47" s="16" t="str">
        <f t="shared" si="1"/>
        <v>נדרשת השלמה</v>
      </c>
      <c r="F47" s="16" t="str">
        <f t="shared" si="1"/>
        <v>נדרשת השלמה</v>
      </c>
      <c r="G47" s="16" t="str">
        <f t="shared" si="1"/>
        <v>נדרשת השלמה</v>
      </c>
      <c r="H47" s="16" t="str">
        <f t="shared" si="1"/>
        <v>נדרשת השלמה</v>
      </c>
      <c r="I47" s="16" t="str">
        <f t="shared" si="1"/>
        <v>נדרשת השלמה</v>
      </c>
      <c r="J47" s="16" t="str">
        <f t="shared" si="1"/>
        <v>נדרשת השלמה</v>
      </c>
    </row>
  </sheetData>
  <mergeCells count="47">
    <mergeCell ref="B30:C30"/>
    <mergeCell ref="B34:C34"/>
    <mergeCell ref="B26:C26"/>
    <mergeCell ref="B33:C33"/>
    <mergeCell ref="B32:C32"/>
    <mergeCell ref="B28:C28"/>
    <mergeCell ref="B31:C31"/>
    <mergeCell ref="B8:C8"/>
    <mergeCell ref="B9:C9"/>
    <mergeCell ref="B10:C10"/>
    <mergeCell ref="B11:C11"/>
    <mergeCell ref="B12:C12"/>
    <mergeCell ref="A1:A7"/>
    <mergeCell ref="B1:C1"/>
    <mergeCell ref="B2:C2"/>
    <mergeCell ref="B3:C3"/>
    <mergeCell ref="B4:C4"/>
    <mergeCell ref="B5:C5"/>
    <mergeCell ref="B7:C7"/>
    <mergeCell ref="B6:C6"/>
    <mergeCell ref="A47:C47"/>
    <mergeCell ref="B37:C37"/>
    <mergeCell ref="B38:C38"/>
    <mergeCell ref="B39:C39"/>
    <mergeCell ref="B40:C40"/>
    <mergeCell ref="B44:C44"/>
    <mergeCell ref="B43:C43"/>
    <mergeCell ref="B46:C46"/>
    <mergeCell ref="B42:C42"/>
    <mergeCell ref="B45:C45"/>
    <mergeCell ref="B41:C41"/>
    <mergeCell ref="B36:C36"/>
    <mergeCell ref="B13:C13"/>
    <mergeCell ref="B27:C27"/>
    <mergeCell ref="B24:C24"/>
    <mergeCell ref="A40:A41"/>
    <mergeCell ref="B19:B20"/>
    <mergeCell ref="A15:A16"/>
    <mergeCell ref="A17:A22"/>
    <mergeCell ref="B35:C35"/>
    <mergeCell ref="A23:C23"/>
    <mergeCell ref="B14:C14"/>
    <mergeCell ref="B16:C16"/>
    <mergeCell ref="B29:C29"/>
    <mergeCell ref="B15:C15"/>
    <mergeCell ref="B17:C17"/>
    <mergeCell ref="B25:C25"/>
  </mergeCells>
  <conditionalFormatting sqref="D8:J47">
    <cfRule type="containsText" dxfId="9" priority="20" operator="containsText" text="ל.ר">
      <formula>NOT(ISERROR(SEARCH("ל.ר",D8)))</formula>
    </cfRule>
    <cfRule type="containsText" dxfId="8" priority="24" operator="containsText" text="$">
      <formula>NOT(ISERROR(SEARCH("$",D8)))</formula>
    </cfRule>
    <cfRule type="containsText" dxfId="7" priority="25" operator="containsText" text="X">
      <formula>NOT(ISERROR(SEARCH("X",D8)))</formula>
    </cfRule>
    <cfRule type="containsText" dxfId="6" priority="26" operator="containsText" text="V">
      <formula>NOT(ISERROR(SEARCH("V",D8)))</formula>
    </cfRule>
  </conditionalFormatting>
  <conditionalFormatting sqref="D8:J9 D47:J47">
    <cfRule type="containsText" dxfId="5" priority="21" operator="containsText" text="עמידה בדרישות">
      <formula>NOT(ISERROR(SEARCH("עמידה בדרישות",D8)))</formula>
    </cfRule>
    <cfRule type="containsText" dxfId="4" priority="22" operator="containsText" text="פסילה">
      <formula>NOT(ISERROR(SEARCH("פסילה",D8)))</formula>
    </cfRule>
    <cfRule type="containsText" dxfId="3" priority="23" operator="containsText" text="נדרשת השלמה">
      <formula>NOT(ISERROR(SEARCH("נדרשת השלמה",D8)))</formula>
    </cfRule>
  </conditionalFormatting>
  <conditionalFormatting sqref="D23:J23 D14:J14">
    <cfRule type="containsText" dxfId="2" priority="2" operator="containsText" text="עמידה בדרישות">
      <formula>NOT(ISERROR(SEARCH("עמידה בדרישות",D14)))</formula>
    </cfRule>
    <cfRule type="containsText" dxfId="1" priority="3" operator="containsText" text="פסילה">
      <formula>NOT(ISERROR(SEARCH("פסילה",D14)))</formula>
    </cfRule>
    <cfRule type="containsText" dxfId="0" priority="4" operator="containsText" text="נדרשת השלמה">
      <formula>NOT(ISERROR(SEARCH("נדרשת השלמה",D14)))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
  <sheetViews>
    <sheetView rightToLeft="1" view="pageBreakPreview" zoomScale="85" zoomScaleNormal="55" zoomScaleSheetLayoutView="85" workbookViewId="0">
      <pane xSplit="3" ySplit="3" topLeftCell="D4" activePane="bottomRight" state="frozen"/>
      <selection pane="topRight" activeCell="D1" sqref="D1"/>
      <selection pane="bottomLeft" activeCell="A4" sqref="A4"/>
      <selection pane="bottomRight" activeCell="D5" sqref="D5"/>
    </sheetView>
  </sheetViews>
  <sheetFormatPr defaultColWidth="24.25" defaultRowHeight="15" x14ac:dyDescent="0.2"/>
  <cols>
    <col min="1" max="1" width="11.75" style="2" customWidth="1"/>
    <col min="2" max="2" width="63.5" style="2" bestFit="1" customWidth="1"/>
    <col min="3" max="3" width="22.375" style="2" bestFit="1" customWidth="1"/>
    <col min="4" max="4" width="95.25" style="2" customWidth="1"/>
    <col min="5" max="5" width="32.625" style="2" bestFit="1" customWidth="1"/>
    <col min="6" max="6" width="114.75" style="2" customWidth="1"/>
    <col min="7" max="7" width="32.625" style="2" bestFit="1" customWidth="1"/>
    <col min="8" max="16384" width="24.25" style="2"/>
  </cols>
  <sheetData>
    <row r="1" spans="1:17" ht="15.75" x14ac:dyDescent="0.2">
      <c r="A1" s="133" t="s">
        <v>17</v>
      </c>
      <c r="B1" s="134"/>
      <c r="C1" s="20" t="s">
        <v>12</v>
      </c>
      <c r="D1" s="137" t="s">
        <v>128</v>
      </c>
      <c r="E1" s="138"/>
      <c r="F1" s="137" t="s">
        <v>129</v>
      </c>
      <c r="G1" s="138"/>
      <c r="H1" s="1"/>
      <c r="I1" s="1"/>
      <c r="J1" s="1"/>
      <c r="K1" s="1"/>
      <c r="L1" s="1"/>
      <c r="M1" s="1"/>
      <c r="N1" s="1"/>
      <c r="O1" s="1"/>
      <c r="P1" s="1"/>
      <c r="Q1" s="1"/>
    </row>
    <row r="2" spans="1:17" ht="15.75" x14ac:dyDescent="0.2">
      <c r="A2" s="135"/>
      <c r="B2" s="136"/>
      <c r="C2" s="19" t="s">
        <v>13</v>
      </c>
      <c r="D2" s="131" t="e">
        <f>INDEX('תנאי-סף'!$D$1:$J$2,2,MATCH(D1,'תנאי-סף'!$D$1:$J$1,0))</f>
        <v>#N/A</v>
      </c>
      <c r="E2" s="132"/>
      <c r="F2" s="131" t="e">
        <f>INDEX('תנאי-סף'!$D$1:$J$2,2,MATCH(F1,'תנאי-סף'!$D$1:$J$1,0))</f>
        <v>#N/A</v>
      </c>
      <c r="G2" s="132"/>
      <c r="H2" s="1"/>
      <c r="I2" s="1"/>
      <c r="J2" s="1"/>
      <c r="K2" s="1"/>
      <c r="L2" s="1"/>
      <c r="M2" s="1"/>
      <c r="N2" s="1"/>
      <c r="O2" s="1"/>
      <c r="P2" s="1"/>
      <c r="Q2" s="1"/>
    </row>
    <row r="3" spans="1:17" ht="10.9" customHeight="1" x14ac:dyDescent="0.2">
      <c r="A3" s="18" t="s">
        <v>10</v>
      </c>
      <c r="B3" s="17" t="s">
        <v>11</v>
      </c>
      <c r="C3" s="19" t="s">
        <v>4</v>
      </c>
      <c r="D3" s="21" t="s">
        <v>8</v>
      </c>
      <c r="E3" s="19" t="s">
        <v>5</v>
      </c>
      <c r="F3" s="21" t="s">
        <v>8</v>
      </c>
      <c r="G3" s="19" t="s">
        <v>5</v>
      </c>
      <c r="H3" s="1"/>
      <c r="I3" s="1"/>
      <c r="J3" s="1"/>
      <c r="K3" s="1"/>
      <c r="L3" s="1"/>
      <c r="M3" s="1"/>
      <c r="N3" s="1"/>
      <c r="O3" s="1"/>
      <c r="P3" s="1"/>
      <c r="Q3" s="1"/>
    </row>
    <row r="4" spans="1:17" s="3" customFormat="1" ht="74.45" customHeight="1" thickBot="1" x14ac:dyDescent="0.25">
      <c r="A4" s="29" t="s">
        <v>61</v>
      </c>
      <c r="B4" s="31" t="s">
        <v>114</v>
      </c>
      <c r="C4" s="33">
        <v>0.1</v>
      </c>
      <c r="D4" s="39"/>
      <c r="E4" s="40"/>
      <c r="F4" s="39"/>
      <c r="G4" s="40"/>
      <c r="H4" s="1"/>
      <c r="I4" s="1"/>
      <c r="J4" s="1"/>
      <c r="K4" s="1"/>
      <c r="L4" s="1"/>
      <c r="M4" s="1"/>
      <c r="N4" s="1"/>
      <c r="O4" s="1"/>
      <c r="P4" s="1"/>
      <c r="Q4" s="1"/>
    </row>
    <row r="5" spans="1:17" s="1" customFormat="1" ht="193.15" customHeight="1" x14ac:dyDescent="0.2">
      <c r="A5" s="29" t="s">
        <v>62</v>
      </c>
      <c r="B5" s="32" t="s">
        <v>115</v>
      </c>
      <c r="C5" s="33">
        <v>0.1</v>
      </c>
      <c r="D5" s="39"/>
      <c r="E5" s="40"/>
      <c r="F5" s="39"/>
      <c r="G5" s="40"/>
    </row>
    <row r="6" spans="1:17" s="1" customFormat="1" ht="85.9" customHeight="1" x14ac:dyDescent="0.2">
      <c r="A6" s="29" t="s">
        <v>63</v>
      </c>
      <c r="B6" s="32" t="s">
        <v>116</v>
      </c>
      <c r="C6" s="33">
        <v>0.2</v>
      </c>
      <c r="D6" s="39"/>
      <c r="E6" s="40"/>
      <c r="F6" s="39"/>
      <c r="G6" s="41"/>
    </row>
    <row r="7" spans="1:17" s="1" customFormat="1" ht="80.45" customHeight="1" x14ac:dyDescent="0.2">
      <c r="A7" s="29" t="s">
        <v>64</v>
      </c>
      <c r="B7" s="31" t="s">
        <v>117</v>
      </c>
      <c r="C7" s="33">
        <v>0.35</v>
      </c>
      <c r="D7" s="39"/>
      <c r="E7" s="40"/>
      <c r="F7" s="39"/>
      <c r="G7" s="41"/>
    </row>
    <row r="8" spans="1:17" s="1" customFormat="1" ht="131.44999999999999" customHeight="1" x14ac:dyDescent="0.2">
      <c r="A8" s="29" t="s">
        <v>65</v>
      </c>
      <c r="B8" s="31" t="s">
        <v>118</v>
      </c>
      <c r="C8" s="33">
        <v>0.1</v>
      </c>
      <c r="D8" s="39"/>
      <c r="E8" s="40"/>
      <c r="F8" s="39"/>
      <c r="G8" s="40"/>
    </row>
    <row r="9" spans="1:17" s="1" customFormat="1" ht="178.9" customHeight="1" x14ac:dyDescent="0.2">
      <c r="A9" s="29" t="s">
        <v>66</v>
      </c>
      <c r="B9" s="31" t="s">
        <v>119</v>
      </c>
      <c r="C9" s="33">
        <v>0.15</v>
      </c>
      <c r="D9" s="39"/>
      <c r="E9" s="40"/>
      <c r="F9" s="39"/>
      <c r="G9" s="40"/>
    </row>
    <row r="10" spans="1:17" ht="15.75" x14ac:dyDescent="0.2">
      <c r="A10" s="127" t="s">
        <v>15</v>
      </c>
      <c r="B10" s="128"/>
      <c r="C10" s="34">
        <f>SUM(C4:C9)</f>
        <v>1</v>
      </c>
      <c r="D10" s="130">
        <f>SUM(E4:E9)</f>
        <v>0</v>
      </c>
      <c r="E10" s="130"/>
      <c r="F10" s="129">
        <f>SUM(G4:G9)</f>
        <v>0</v>
      </c>
      <c r="G10" s="129"/>
    </row>
  </sheetData>
  <sheetProtection selectLockedCells="1" selectUnlockedCells="1"/>
  <mergeCells count="8">
    <mergeCell ref="A10:B10"/>
    <mergeCell ref="F10:G10"/>
    <mergeCell ref="D10:E10"/>
    <mergeCell ref="D2:E2"/>
    <mergeCell ref="F2:G2"/>
    <mergeCell ref="A1:B2"/>
    <mergeCell ref="D1:E1"/>
    <mergeCell ref="F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
  <sheetViews>
    <sheetView rightToLeft="1" view="pageBreakPreview" zoomScale="85" zoomScaleNormal="55" zoomScaleSheetLayoutView="85" workbookViewId="0">
      <pane xSplit="3" ySplit="3" topLeftCell="E4" activePane="bottomRight" state="frozen"/>
      <selection pane="topRight" activeCell="D1" sqref="D1"/>
      <selection pane="bottomLeft" activeCell="A4" sqref="A4"/>
      <selection pane="bottomRight" activeCell="B4" sqref="B4"/>
    </sheetView>
  </sheetViews>
  <sheetFormatPr defaultColWidth="24.25" defaultRowHeight="15" x14ac:dyDescent="0.2"/>
  <cols>
    <col min="1" max="1" width="11.75" style="2" customWidth="1"/>
    <col min="2" max="2" width="63.5" style="2" bestFit="1" customWidth="1"/>
    <col min="3" max="3" width="22.375" style="2" bestFit="1" customWidth="1"/>
    <col min="4" max="4" width="95.25" style="2" customWidth="1"/>
    <col min="5" max="5" width="32.625" style="2" bestFit="1" customWidth="1"/>
    <col min="6" max="6" width="114.75" style="2" customWidth="1"/>
    <col min="7" max="7" width="32.625" style="2" bestFit="1" customWidth="1"/>
    <col min="8" max="16384" width="24.25" style="2"/>
  </cols>
  <sheetData>
    <row r="1" spans="1:17" ht="15.75" x14ac:dyDescent="0.2">
      <c r="A1" s="133" t="s">
        <v>17</v>
      </c>
      <c r="B1" s="134"/>
      <c r="C1" s="20" t="s">
        <v>12</v>
      </c>
      <c r="D1" s="137">
        <f>'תנאי-סף'!G1</f>
        <v>4</v>
      </c>
      <c r="E1" s="138"/>
      <c r="F1" s="137">
        <f>'תנאי-סף'!I1</f>
        <v>6</v>
      </c>
      <c r="G1" s="138"/>
      <c r="H1" s="1"/>
      <c r="I1" s="1"/>
      <c r="J1" s="1"/>
      <c r="K1" s="1"/>
      <c r="L1" s="1"/>
      <c r="M1" s="1"/>
      <c r="N1" s="1"/>
      <c r="O1" s="1"/>
      <c r="P1" s="1"/>
      <c r="Q1" s="1"/>
    </row>
    <row r="2" spans="1:17" ht="15.75" x14ac:dyDescent="0.2">
      <c r="A2" s="135"/>
      <c r="B2" s="136"/>
      <c r="C2" s="19" t="s">
        <v>13</v>
      </c>
      <c r="D2" s="131">
        <f>INDEX('תנאי-סף'!$D$1:$J$2,2,MATCH(D1,'תנאי-סף'!$D$1:$J$1,0))</f>
        <v>0</v>
      </c>
      <c r="E2" s="132"/>
      <c r="F2" s="131">
        <f>INDEX('תנאי-סף'!$D$1:$J$2,2,MATCH(F1,'תנאי-סף'!$D$1:$J$1,0))</f>
        <v>0</v>
      </c>
      <c r="G2" s="132"/>
      <c r="H2" s="1"/>
      <c r="I2" s="1"/>
      <c r="J2" s="1"/>
      <c r="K2" s="1"/>
      <c r="L2" s="1"/>
      <c r="M2" s="1"/>
      <c r="N2" s="1"/>
      <c r="O2" s="1"/>
      <c r="P2" s="1"/>
      <c r="Q2" s="1"/>
    </row>
    <row r="3" spans="1:17" ht="10.9" customHeight="1" x14ac:dyDescent="0.2">
      <c r="A3" s="18" t="s">
        <v>10</v>
      </c>
      <c r="B3" s="17" t="s">
        <v>11</v>
      </c>
      <c r="C3" s="19" t="s">
        <v>4</v>
      </c>
      <c r="D3" s="21" t="s">
        <v>8</v>
      </c>
      <c r="E3" s="19" t="s">
        <v>5</v>
      </c>
      <c r="F3" s="21" t="s">
        <v>8</v>
      </c>
      <c r="G3" s="19" t="s">
        <v>5</v>
      </c>
      <c r="H3" s="1"/>
      <c r="I3" s="1"/>
      <c r="J3" s="1"/>
      <c r="K3" s="1"/>
      <c r="L3" s="1"/>
      <c r="M3" s="1"/>
      <c r="N3" s="1"/>
      <c r="O3" s="1"/>
      <c r="P3" s="1"/>
      <c r="Q3" s="1"/>
    </row>
    <row r="4" spans="1:17" s="3" customFormat="1" ht="77.45" customHeight="1" thickBot="1" x14ac:dyDescent="0.25">
      <c r="A4" s="29" t="s">
        <v>61</v>
      </c>
      <c r="B4" s="31" t="s">
        <v>114</v>
      </c>
      <c r="C4" s="33">
        <v>0.1</v>
      </c>
      <c r="D4" s="39"/>
      <c r="E4" s="40"/>
      <c r="F4" s="39"/>
      <c r="G4" s="40"/>
      <c r="H4" s="1"/>
      <c r="I4" s="1"/>
      <c r="J4" s="1"/>
      <c r="K4" s="1"/>
      <c r="L4" s="1"/>
      <c r="M4" s="1"/>
      <c r="N4" s="1"/>
      <c r="O4" s="1"/>
      <c r="P4" s="1"/>
      <c r="Q4" s="1"/>
    </row>
    <row r="5" spans="1:17" s="1" customFormat="1" ht="220.9" customHeight="1" x14ac:dyDescent="0.2">
      <c r="A5" s="29" t="s">
        <v>62</v>
      </c>
      <c r="B5" s="32" t="s">
        <v>115</v>
      </c>
      <c r="C5" s="33">
        <v>0.1</v>
      </c>
      <c r="D5" s="39"/>
      <c r="E5" s="40"/>
      <c r="F5" s="39"/>
      <c r="G5" s="40"/>
    </row>
    <row r="6" spans="1:17" s="1" customFormat="1" ht="106.9" customHeight="1" x14ac:dyDescent="0.2">
      <c r="A6" s="29" t="s">
        <v>63</v>
      </c>
      <c r="B6" s="32" t="s">
        <v>116</v>
      </c>
      <c r="C6" s="33">
        <v>0.2</v>
      </c>
      <c r="D6" s="39"/>
      <c r="E6" s="40"/>
      <c r="F6" s="39"/>
      <c r="G6" s="41"/>
    </row>
    <row r="7" spans="1:17" s="1" customFormat="1" ht="85.15" customHeight="1" x14ac:dyDescent="0.2">
      <c r="A7" s="29" t="s">
        <v>64</v>
      </c>
      <c r="B7" s="31" t="s">
        <v>117</v>
      </c>
      <c r="C7" s="33">
        <v>0.35</v>
      </c>
      <c r="D7" s="39"/>
      <c r="E7" s="40"/>
      <c r="F7" s="39"/>
      <c r="G7" s="40"/>
    </row>
    <row r="8" spans="1:17" s="1" customFormat="1" ht="80.45" customHeight="1" x14ac:dyDescent="0.2">
      <c r="A8" s="29" t="s">
        <v>65</v>
      </c>
      <c r="B8" s="31" t="s">
        <v>118</v>
      </c>
      <c r="C8" s="33">
        <v>0.1</v>
      </c>
      <c r="D8" s="39"/>
      <c r="E8" s="40"/>
      <c r="F8" s="39"/>
      <c r="G8" s="41"/>
    </row>
    <row r="9" spans="1:17" s="1" customFormat="1" ht="131.44999999999999" customHeight="1" x14ac:dyDescent="0.2">
      <c r="A9" s="29" t="s">
        <v>66</v>
      </c>
      <c r="B9" s="31" t="s">
        <v>119</v>
      </c>
      <c r="C9" s="33">
        <v>0.15</v>
      </c>
      <c r="D9" s="39"/>
      <c r="E9" s="40"/>
      <c r="F9" s="39"/>
      <c r="G9" s="40"/>
    </row>
    <row r="10" spans="1:17" ht="15.75" x14ac:dyDescent="0.2">
      <c r="A10" s="127" t="s">
        <v>15</v>
      </c>
      <c r="B10" s="128"/>
      <c r="C10" s="34">
        <f>SUM(C4:C9)</f>
        <v>1</v>
      </c>
      <c r="D10" s="130">
        <f>SUM(E4:E9)</f>
        <v>0</v>
      </c>
      <c r="E10" s="130"/>
      <c r="F10" s="129">
        <f>SUM(G4:G9)</f>
        <v>0</v>
      </c>
      <c r="G10" s="129"/>
    </row>
  </sheetData>
  <sheetProtection selectLockedCells="1" selectUnlockedCells="1"/>
  <mergeCells count="8">
    <mergeCell ref="A10:B10"/>
    <mergeCell ref="D10:E10"/>
    <mergeCell ref="F10:G10"/>
    <mergeCell ref="A1:B2"/>
    <mergeCell ref="D1:E1"/>
    <mergeCell ref="F1:G1"/>
    <mergeCell ref="D2:E2"/>
    <mergeCell ref="F2:G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9"/>
  <sheetViews>
    <sheetView rightToLeft="1" workbookViewId="0">
      <selection activeCell="I25" sqref="I25"/>
    </sheetView>
  </sheetViews>
  <sheetFormatPr defaultRowHeight="14.25" x14ac:dyDescent="0.2"/>
  <cols>
    <col min="2" max="2" width="29.375" customWidth="1"/>
    <col min="5" max="5" width="28.375" bestFit="1" customWidth="1"/>
    <col min="7" max="7" width="33.75" customWidth="1"/>
    <col min="9" max="9" width="38.75" bestFit="1" customWidth="1"/>
  </cols>
  <sheetData>
    <row r="2" spans="1:9" ht="15" thickBot="1" x14ac:dyDescent="0.25"/>
    <row r="3" spans="1:9" ht="16.5" thickBot="1" x14ac:dyDescent="0.3">
      <c r="A3" s="58"/>
      <c r="B3" s="57" t="s">
        <v>130</v>
      </c>
      <c r="C3" s="59"/>
      <c r="D3" s="145">
        <v>1</v>
      </c>
      <c r="E3" s="146"/>
      <c r="F3" s="145">
        <v>2</v>
      </c>
      <c r="G3" s="146"/>
      <c r="H3" s="145">
        <v>3</v>
      </c>
      <c r="I3" s="146"/>
    </row>
    <row r="4" spans="1:9" x14ac:dyDescent="0.2">
      <c r="A4" s="139" t="s">
        <v>89</v>
      </c>
      <c r="B4" s="140"/>
      <c r="C4" s="147" t="s">
        <v>85</v>
      </c>
      <c r="D4" s="149"/>
      <c r="E4" s="150"/>
      <c r="F4" s="149"/>
      <c r="G4" s="150"/>
      <c r="H4" s="149"/>
      <c r="I4" s="150"/>
    </row>
    <row r="5" spans="1:9" ht="15" thickBot="1" x14ac:dyDescent="0.25">
      <c r="A5" s="141"/>
      <c r="B5" s="142"/>
      <c r="C5" s="148"/>
      <c r="D5" s="151"/>
      <c r="E5" s="152"/>
      <c r="F5" s="151"/>
      <c r="G5" s="152"/>
      <c r="H5" s="151"/>
      <c r="I5" s="152"/>
    </row>
    <row r="6" spans="1:9" ht="37.9" customHeight="1" thickBot="1" x14ac:dyDescent="0.25">
      <c r="A6" s="143"/>
      <c r="B6" s="144"/>
      <c r="C6" s="48" t="s">
        <v>91</v>
      </c>
      <c r="D6" s="49" t="s">
        <v>86</v>
      </c>
      <c r="E6" s="50" t="s">
        <v>87</v>
      </c>
      <c r="F6" s="49" t="s">
        <v>86</v>
      </c>
      <c r="G6" s="50" t="s">
        <v>87</v>
      </c>
      <c r="H6" s="49" t="s">
        <v>86</v>
      </c>
      <c r="I6" s="50" t="s">
        <v>87</v>
      </c>
    </row>
    <row r="7" spans="1:9" ht="16.5" thickBot="1" x14ac:dyDescent="0.25">
      <c r="A7" s="153" t="s">
        <v>90</v>
      </c>
      <c r="B7" s="51" t="s">
        <v>120</v>
      </c>
      <c r="C7" s="55">
        <v>15</v>
      </c>
      <c r="D7" s="52"/>
      <c r="E7" s="53"/>
      <c r="F7" s="52"/>
      <c r="G7" s="53"/>
      <c r="H7" s="52"/>
      <c r="I7" s="53"/>
    </row>
    <row r="8" spans="1:9" ht="16.5" thickBot="1" x14ac:dyDescent="0.25">
      <c r="A8" s="154"/>
      <c r="B8" s="51" t="s">
        <v>121</v>
      </c>
      <c r="C8" s="55">
        <v>20</v>
      </c>
      <c r="D8" s="54"/>
      <c r="E8" s="53"/>
      <c r="F8" s="54"/>
      <c r="G8" s="53"/>
      <c r="H8" s="54"/>
      <c r="I8" s="53"/>
    </row>
    <row r="9" spans="1:9" ht="16.5" thickBot="1" x14ac:dyDescent="0.25">
      <c r="A9" s="154"/>
      <c r="B9" s="51" t="s">
        <v>122</v>
      </c>
      <c r="C9" s="55">
        <v>5</v>
      </c>
      <c r="D9" s="54"/>
      <c r="E9" s="53"/>
      <c r="F9" s="54"/>
      <c r="G9" s="53"/>
      <c r="H9" s="54"/>
      <c r="I9" s="53"/>
    </row>
    <row r="10" spans="1:9" ht="19.5" thickBot="1" x14ac:dyDescent="0.3">
      <c r="A10" s="155" t="s">
        <v>88</v>
      </c>
      <c r="B10" s="156"/>
      <c r="C10" s="56">
        <f>SUM(C7:C9)</f>
        <v>40</v>
      </c>
      <c r="D10" s="157">
        <f>SUMPRODUCT($C$6:$C$8,D$6:D$8)</f>
        <v>0</v>
      </c>
      <c r="E10" s="158"/>
      <c r="F10" s="157">
        <f>SUMPRODUCT($C$6:$C$8,F$6:F$8)</f>
        <v>0</v>
      </c>
      <c r="G10" s="158"/>
      <c r="H10" s="157">
        <f>SUMPRODUCT($C$6:$C$8,H$6:H$8)</f>
        <v>0</v>
      </c>
      <c r="I10" s="158"/>
    </row>
    <row r="13" spans="1:9" ht="15" thickBot="1" x14ac:dyDescent="0.25"/>
    <row r="14" spans="1:9" ht="16.5" thickBot="1" x14ac:dyDescent="0.3">
      <c r="A14" s="58"/>
      <c r="B14" s="57" t="s">
        <v>131</v>
      </c>
      <c r="C14" s="59"/>
      <c r="D14" s="145">
        <v>1</v>
      </c>
      <c r="E14" s="146"/>
      <c r="F14" s="145">
        <v>2</v>
      </c>
      <c r="G14" s="146"/>
      <c r="H14" s="145">
        <v>3</v>
      </c>
      <c r="I14" s="146"/>
    </row>
    <row r="15" spans="1:9" x14ac:dyDescent="0.2">
      <c r="A15" s="139" t="s">
        <v>89</v>
      </c>
      <c r="B15" s="140"/>
      <c r="C15" s="147" t="s">
        <v>85</v>
      </c>
      <c r="D15" s="149"/>
      <c r="E15" s="150"/>
      <c r="F15" s="149"/>
      <c r="G15" s="150"/>
      <c r="H15" s="149"/>
      <c r="I15" s="150"/>
    </row>
    <row r="16" spans="1:9" ht="15" thickBot="1" x14ac:dyDescent="0.25">
      <c r="A16" s="141"/>
      <c r="B16" s="142"/>
      <c r="C16" s="148"/>
      <c r="D16" s="151"/>
      <c r="E16" s="152"/>
      <c r="F16" s="151"/>
      <c r="G16" s="152"/>
      <c r="H16" s="151"/>
      <c r="I16" s="152"/>
    </row>
    <row r="17" spans="1:9" ht="32.25" thickBot="1" x14ac:dyDescent="0.25">
      <c r="A17" s="143"/>
      <c r="B17" s="144"/>
      <c r="C17" s="48" t="s">
        <v>91</v>
      </c>
      <c r="D17" s="49" t="s">
        <v>86</v>
      </c>
      <c r="E17" s="50" t="s">
        <v>87</v>
      </c>
      <c r="F17" s="49" t="s">
        <v>86</v>
      </c>
      <c r="G17" s="50" t="s">
        <v>87</v>
      </c>
      <c r="H17" s="49" t="s">
        <v>86</v>
      </c>
      <c r="I17" s="50" t="s">
        <v>87</v>
      </c>
    </row>
    <row r="18" spans="1:9" ht="16.5" thickBot="1" x14ac:dyDescent="0.25">
      <c r="A18" s="153" t="s">
        <v>90</v>
      </c>
      <c r="B18" s="51" t="s">
        <v>120</v>
      </c>
      <c r="C18" s="55">
        <v>15</v>
      </c>
      <c r="D18" s="52"/>
      <c r="E18" s="53"/>
      <c r="F18" s="52"/>
      <c r="G18" s="53"/>
      <c r="H18" s="52"/>
      <c r="I18" s="53"/>
    </row>
    <row r="19" spans="1:9" ht="16.5" thickBot="1" x14ac:dyDescent="0.25">
      <c r="A19" s="154"/>
      <c r="B19" s="51" t="s">
        <v>121</v>
      </c>
      <c r="C19" s="55">
        <v>20</v>
      </c>
      <c r="D19" s="54"/>
      <c r="E19" s="53"/>
      <c r="F19" s="54"/>
      <c r="G19" s="53"/>
      <c r="H19" s="54"/>
      <c r="I19" s="53"/>
    </row>
    <row r="20" spans="1:9" ht="16.5" thickBot="1" x14ac:dyDescent="0.25">
      <c r="A20" s="154"/>
      <c r="B20" s="51" t="s">
        <v>122</v>
      </c>
      <c r="C20" s="55">
        <v>5</v>
      </c>
      <c r="D20" s="54"/>
      <c r="E20" s="53"/>
      <c r="F20" s="54"/>
      <c r="G20" s="53"/>
      <c r="H20" s="54"/>
      <c r="I20" s="53"/>
    </row>
    <row r="21" spans="1:9" ht="19.5" thickBot="1" x14ac:dyDescent="0.3">
      <c r="A21" s="155" t="s">
        <v>88</v>
      </c>
      <c r="B21" s="156"/>
      <c r="C21" s="56">
        <f>SUM(C18:C20)</f>
        <v>40</v>
      </c>
      <c r="D21" s="157">
        <f>SUMPRODUCT($C$6:$C$8,D$6:D$8)</f>
        <v>0</v>
      </c>
      <c r="E21" s="158"/>
      <c r="F21" s="157">
        <f>SUMPRODUCT($C$6:$C$8,F$6:F$8)</f>
        <v>0</v>
      </c>
      <c r="G21" s="158"/>
      <c r="H21" s="157">
        <f>SUMPRODUCT($C$6:$C$8,H$6:H$8)</f>
        <v>0</v>
      </c>
      <c r="I21" s="158"/>
    </row>
    <row r="26" spans="1:9" ht="13.9" customHeight="1" x14ac:dyDescent="0.2"/>
    <row r="27" spans="1:9" ht="13.9" customHeight="1" x14ac:dyDescent="0.2"/>
    <row r="37" ht="13.9" customHeight="1" x14ac:dyDescent="0.2"/>
    <row r="38" ht="13.9" customHeight="1" x14ac:dyDescent="0.2"/>
    <row r="48" ht="13.9" customHeight="1" x14ac:dyDescent="0.2"/>
    <row r="49" ht="13.9" customHeight="1" x14ac:dyDescent="0.2"/>
  </sheetData>
  <mergeCells count="26">
    <mergeCell ref="A18:A20"/>
    <mergeCell ref="A21:B21"/>
    <mergeCell ref="D21:E21"/>
    <mergeCell ref="F21:G21"/>
    <mergeCell ref="H21:I21"/>
    <mergeCell ref="D14:E14"/>
    <mergeCell ref="F14:G14"/>
    <mergeCell ref="H14:I14"/>
    <mergeCell ref="A15:B17"/>
    <mergeCell ref="C15:C16"/>
    <mergeCell ref="D15:E16"/>
    <mergeCell ref="F15:G16"/>
    <mergeCell ref="H15:I16"/>
    <mergeCell ref="A7:A9"/>
    <mergeCell ref="A10:B10"/>
    <mergeCell ref="D10:E10"/>
    <mergeCell ref="F10:G10"/>
    <mergeCell ref="H10:I10"/>
    <mergeCell ref="A4:B6"/>
    <mergeCell ref="D3:E3"/>
    <mergeCell ref="F3:G3"/>
    <mergeCell ref="H3:I3"/>
    <mergeCell ref="C4:C5"/>
    <mergeCell ref="D4:E5"/>
    <mergeCell ref="F4:G5"/>
    <mergeCell ref="H4:I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17"/>
  <sheetViews>
    <sheetView rightToLeft="1" workbookViewId="0">
      <selection activeCell="B28" sqref="B28"/>
    </sheetView>
  </sheetViews>
  <sheetFormatPr defaultRowHeight="14.25" x14ac:dyDescent="0.2"/>
  <cols>
    <col min="2" max="2" width="24" customWidth="1"/>
    <col min="3" max="3" width="58.25" customWidth="1"/>
    <col min="4" max="4" width="12" bestFit="1" customWidth="1"/>
    <col min="5" max="5" width="13.875" customWidth="1"/>
  </cols>
  <sheetData>
    <row r="3" spans="1:6" ht="15" thickBot="1" x14ac:dyDescent="0.25"/>
    <row r="4" spans="1:6" ht="13.9" customHeight="1" x14ac:dyDescent="0.2">
      <c r="A4" s="159" t="s">
        <v>126</v>
      </c>
      <c r="B4" s="160"/>
      <c r="C4" s="161"/>
      <c r="D4" s="66"/>
      <c r="E4" s="67"/>
      <c r="F4" s="66"/>
    </row>
    <row r="5" spans="1:6" ht="30" x14ac:dyDescent="0.2">
      <c r="A5" s="65" t="s">
        <v>95</v>
      </c>
      <c r="B5" s="64" t="s">
        <v>94</v>
      </c>
      <c r="C5" s="60" t="s">
        <v>93</v>
      </c>
      <c r="D5" s="63" t="s">
        <v>124</v>
      </c>
      <c r="E5" s="62" t="s">
        <v>92</v>
      </c>
      <c r="F5" s="61" t="s">
        <v>67</v>
      </c>
    </row>
    <row r="6" spans="1:6" ht="22.9" customHeight="1" x14ac:dyDescent="0.2">
      <c r="A6" s="82">
        <v>1</v>
      </c>
      <c r="B6" s="83"/>
      <c r="C6" s="60" t="s">
        <v>123</v>
      </c>
      <c r="D6" s="68">
        <v>0</v>
      </c>
      <c r="E6" s="80">
        <f>RANK(D6,$D$6:$D$9,1)</f>
        <v>1</v>
      </c>
      <c r="F6" s="81" t="e">
        <f>(MIN($D$6:$D$9)/D6)*100</f>
        <v>#DIV/0!</v>
      </c>
    </row>
    <row r="7" spans="1:6" ht="22.15" customHeight="1" x14ac:dyDescent="0.2">
      <c r="A7" s="85">
        <v>2</v>
      </c>
      <c r="B7" s="84"/>
      <c r="C7" s="60" t="s">
        <v>123</v>
      </c>
      <c r="D7" s="68">
        <v>0</v>
      </c>
      <c r="E7" s="80">
        <f t="shared" ref="E7:E9" si="0">RANK(D7,$D$6:$D$9,1)</f>
        <v>1</v>
      </c>
      <c r="F7" s="81" t="e">
        <f t="shared" ref="F7:F9" si="1">(MIN($D$6:$D$9)/D7)*100</f>
        <v>#DIV/0!</v>
      </c>
    </row>
    <row r="8" spans="1:6" ht="22.15" customHeight="1" x14ac:dyDescent="0.2">
      <c r="A8" s="85">
        <v>3</v>
      </c>
      <c r="B8" s="84"/>
      <c r="C8" s="60" t="s">
        <v>123</v>
      </c>
      <c r="D8" s="68">
        <v>0</v>
      </c>
      <c r="E8" s="80">
        <f t="shared" si="0"/>
        <v>1</v>
      </c>
      <c r="F8" s="81" t="e">
        <f t="shared" si="1"/>
        <v>#DIV/0!</v>
      </c>
    </row>
    <row r="9" spans="1:6" ht="22.15" customHeight="1" x14ac:dyDescent="0.2">
      <c r="A9" s="85">
        <v>4</v>
      </c>
      <c r="B9" s="84"/>
      <c r="C9" s="60" t="s">
        <v>123</v>
      </c>
      <c r="D9" s="68">
        <v>0</v>
      </c>
      <c r="E9" s="80">
        <f t="shared" si="0"/>
        <v>1</v>
      </c>
      <c r="F9" s="81" t="e">
        <f t="shared" si="1"/>
        <v>#DIV/0!</v>
      </c>
    </row>
    <row r="11" spans="1:6" ht="15" thickBot="1" x14ac:dyDescent="0.25"/>
    <row r="12" spans="1:6" ht="13.9" customHeight="1" x14ac:dyDescent="0.2">
      <c r="A12" s="159" t="s">
        <v>125</v>
      </c>
      <c r="B12" s="160"/>
      <c r="C12" s="161"/>
      <c r="D12" s="66"/>
      <c r="E12" s="67"/>
      <c r="F12" s="66"/>
    </row>
    <row r="13" spans="1:6" ht="30" x14ac:dyDescent="0.2">
      <c r="A13" s="65" t="s">
        <v>95</v>
      </c>
      <c r="B13" s="64" t="s">
        <v>94</v>
      </c>
      <c r="C13" s="60" t="s">
        <v>93</v>
      </c>
      <c r="D13" s="63" t="s">
        <v>124</v>
      </c>
      <c r="E13" s="62" t="s">
        <v>92</v>
      </c>
      <c r="F13" s="61" t="s">
        <v>67</v>
      </c>
    </row>
    <row r="14" spans="1:6" ht="26.45" customHeight="1" x14ac:dyDescent="0.2">
      <c r="A14" s="82">
        <v>1</v>
      </c>
      <c r="B14" s="82"/>
      <c r="C14" s="60" t="s">
        <v>123</v>
      </c>
      <c r="D14" s="68">
        <v>0</v>
      </c>
      <c r="E14" s="80">
        <f>RANK(D14,$D$14:$D$17,1)</f>
        <v>1</v>
      </c>
      <c r="F14" s="81" t="e">
        <f>(MIN($D$14:$D$17)/D14)*100</f>
        <v>#DIV/0!</v>
      </c>
    </row>
    <row r="15" spans="1:6" ht="29.45" customHeight="1" x14ac:dyDescent="0.2">
      <c r="A15" s="85">
        <v>2</v>
      </c>
      <c r="B15" s="84"/>
      <c r="C15" s="60" t="s">
        <v>123</v>
      </c>
      <c r="D15" s="68">
        <v>0</v>
      </c>
      <c r="E15" s="80">
        <f t="shared" ref="E15:E17" si="2">RANK(D15,$D$14:$D$17,1)</f>
        <v>1</v>
      </c>
      <c r="F15" s="81" t="e">
        <f t="shared" ref="F15:F17" si="3">(MIN($D$14:$D$17)/D15)*100</f>
        <v>#DIV/0!</v>
      </c>
    </row>
    <row r="16" spans="1:6" ht="22.15" customHeight="1" x14ac:dyDescent="0.2">
      <c r="A16" s="85">
        <v>3</v>
      </c>
      <c r="B16" s="84"/>
      <c r="C16" s="60" t="s">
        <v>123</v>
      </c>
      <c r="D16" s="68">
        <v>0</v>
      </c>
      <c r="E16" s="80">
        <f t="shared" si="2"/>
        <v>1</v>
      </c>
      <c r="F16" s="81" t="e">
        <f t="shared" si="3"/>
        <v>#DIV/0!</v>
      </c>
    </row>
    <row r="17" spans="1:6" ht="22.15" customHeight="1" x14ac:dyDescent="0.2">
      <c r="A17" s="85">
        <v>4</v>
      </c>
      <c r="B17" s="84"/>
      <c r="C17" s="60" t="s">
        <v>123</v>
      </c>
      <c r="D17" s="68">
        <v>0</v>
      </c>
      <c r="E17" s="80">
        <f t="shared" si="2"/>
        <v>1</v>
      </c>
      <c r="F17" s="81" t="e">
        <f t="shared" si="3"/>
        <v>#DIV/0!</v>
      </c>
    </row>
  </sheetData>
  <mergeCells count="2">
    <mergeCell ref="A4:C4"/>
    <mergeCell ref="A12:C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11"/>
  <sheetViews>
    <sheetView rightToLeft="1" workbookViewId="0">
      <selection activeCell="C16" sqref="C16"/>
    </sheetView>
  </sheetViews>
  <sheetFormatPr defaultRowHeight="14.25" x14ac:dyDescent="0.2"/>
  <sheetData>
    <row r="3" spans="1:17" ht="15" thickBot="1" x14ac:dyDescent="0.25"/>
    <row r="4" spans="1:17" ht="16.5" thickBot="1" x14ac:dyDescent="0.3">
      <c r="A4" s="162" t="s">
        <v>132</v>
      </c>
      <c r="B4" s="163"/>
      <c r="C4" s="163"/>
      <c r="D4" s="163"/>
      <c r="E4" s="164"/>
      <c r="F4" s="165"/>
      <c r="L4" s="162" t="s">
        <v>133</v>
      </c>
      <c r="M4" s="163"/>
      <c r="N4" s="163"/>
      <c r="O4" s="163"/>
      <c r="P4" s="164"/>
      <c r="Q4" s="165"/>
    </row>
    <row r="5" spans="1:17" ht="15.75" x14ac:dyDescent="0.25">
      <c r="A5" s="166" t="s">
        <v>94</v>
      </c>
      <c r="B5" s="167"/>
      <c r="C5" s="69"/>
      <c r="D5" s="69"/>
      <c r="E5" s="69"/>
      <c r="F5" s="69"/>
      <c r="L5" s="166" t="s">
        <v>94</v>
      </c>
      <c r="M5" s="167"/>
      <c r="N5" s="69"/>
      <c r="O5" s="69"/>
      <c r="P5" s="69"/>
      <c r="Q5" s="69"/>
    </row>
    <row r="6" spans="1:17" ht="15.75" x14ac:dyDescent="0.25">
      <c r="A6" s="168" t="s">
        <v>95</v>
      </c>
      <c r="B6" s="169"/>
      <c r="C6" s="69"/>
      <c r="D6" s="69"/>
      <c r="E6" s="69"/>
      <c r="F6" s="69"/>
      <c r="L6" s="168" t="s">
        <v>95</v>
      </c>
      <c r="M6" s="169"/>
      <c r="N6" s="69"/>
      <c r="O6" s="69"/>
      <c r="P6" s="69"/>
      <c r="Q6" s="69"/>
    </row>
    <row r="7" spans="1:17" ht="15.75" x14ac:dyDescent="0.25">
      <c r="A7" s="70" t="s">
        <v>3</v>
      </c>
      <c r="B7" s="71" t="s">
        <v>7</v>
      </c>
      <c r="C7" s="72"/>
      <c r="D7" s="72"/>
      <c r="E7" s="72"/>
      <c r="F7" s="72"/>
      <c r="L7" s="70" t="s">
        <v>3</v>
      </c>
      <c r="M7" s="71" t="s">
        <v>7</v>
      </c>
      <c r="N7" s="72"/>
      <c r="O7" s="72"/>
      <c r="P7" s="72"/>
      <c r="Q7" s="72"/>
    </row>
    <row r="8" spans="1:17" ht="15.75" x14ac:dyDescent="0.2">
      <c r="A8" s="73">
        <v>0.7</v>
      </c>
      <c r="B8" s="74" t="s">
        <v>6</v>
      </c>
      <c r="C8" s="75">
        <f>'איכות - אירוע בגליל והכרמל'!D10</f>
        <v>0</v>
      </c>
      <c r="D8" s="75">
        <f>'איכות - אירוע בגליל והכרמל'!F10</f>
        <v>0</v>
      </c>
      <c r="E8" s="75">
        <f>'איכות - אירוע בגליל והכרמל'!G10</f>
        <v>0</v>
      </c>
      <c r="F8" s="75">
        <f>'איכות - אירוע בגליל והכרמל'!H10</f>
        <v>0</v>
      </c>
      <c r="L8" s="73">
        <v>0.7</v>
      </c>
      <c r="M8" s="74" t="s">
        <v>6</v>
      </c>
      <c r="N8" s="75" t="e">
        <f>#REF!</f>
        <v>#REF!</v>
      </c>
      <c r="O8" s="75" t="e">
        <f>#REF!</f>
        <v>#REF!</v>
      </c>
      <c r="P8" s="75" t="e">
        <f>#REF!</f>
        <v>#REF!</v>
      </c>
      <c r="Q8" s="75" t="e">
        <f>#REF!</f>
        <v>#REF!</v>
      </c>
    </row>
    <row r="9" spans="1:17" ht="15.75" x14ac:dyDescent="0.2">
      <c r="A9" s="73">
        <v>0.3</v>
      </c>
      <c r="B9" s="74" t="s">
        <v>68</v>
      </c>
      <c r="C9" s="75" t="e">
        <f>מחיר!F6</f>
        <v>#DIV/0!</v>
      </c>
      <c r="D9" s="75" t="e">
        <f>מחיר!F7</f>
        <v>#DIV/0!</v>
      </c>
      <c r="E9" s="75">
        <f>מחיר!G7</f>
        <v>0</v>
      </c>
      <c r="F9" s="75">
        <f>מחיר!H7</f>
        <v>0</v>
      </c>
      <c r="L9" s="73">
        <v>0.3</v>
      </c>
      <c r="M9" s="74" t="s">
        <v>68</v>
      </c>
      <c r="N9" s="75" t="e">
        <f>מחיר!F14</f>
        <v>#DIV/0!</v>
      </c>
      <c r="O9" s="75" t="e">
        <f>מחיר!F15</f>
        <v>#DIV/0!</v>
      </c>
      <c r="P9" s="75">
        <f>מחיר!G15</f>
        <v>0</v>
      </c>
      <c r="Q9" s="75">
        <f>מחיר!H15</f>
        <v>0</v>
      </c>
    </row>
    <row r="10" spans="1:17" ht="15.75" x14ac:dyDescent="0.2">
      <c r="A10" s="76">
        <f>SUM(A8:A9)</f>
        <v>1</v>
      </c>
      <c r="B10" s="77" t="s">
        <v>69</v>
      </c>
      <c r="C10" s="78" t="e">
        <f>(C8*A8)+(C9*0.3)</f>
        <v>#DIV/0!</v>
      </c>
      <c r="D10" s="78" t="e">
        <f>(D8*0.7)+(D9*0.3)</f>
        <v>#DIV/0!</v>
      </c>
      <c r="E10" s="78">
        <f>(E8*0.7)+(E9*0.3)</f>
        <v>0</v>
      </c>
      <c r="F10" s="78">
        <f>(F8*0.7)+(F9*0.3)</f>
        <v>0</v>
      </c>
      <c r="L10" s="76">
        <f>SUM(L8:L9)</f>
        <v>1</v>
      </c>
      <c r="M10" s="77" t="s">
        <v>69</v>
      </c>
      <c r="N10" s="78" t="e">
        <f>(N8*L8)+(N9*0.3)</f>
        <v>#REF!</v>
      </c>
      <c r="O10" s="78" t="e">
        <f>(O8*0.7)+(O9*0.3)</f>
        <v>#REF!</v>
      </c>
      <c r="P10" s="78" t="e">
        <f t="shared" ref="P10:Q10" si="0">(P8*0.7)+(P9*0.3)</f>
        <v>#REF!</v>
      </c>
      <c r="Q10" s="78" t="e">
        <f t="shared" si="0"/>
        <v>#REF!</v>
      </c>
    </row>
    <row r="11" spans="1:17" ht="15.75" x14ac:dyDescent="0.2">
      <c r="A11" s="170" t="s">
        <v>96</v>
      </c>
      <c r="B11" s="171"/>
      <c r="C11" s="86" t="e">
        <f>RANK(C10,$D$8:$E$8,0)</f>
        <v>#DIV/0!</v>
      </c>
      <c r="D11" s="86" t="e">
        <f>RANK(D10,$D$8:$E$8,0)</f>
        <v>#DIV/0!</v>
      </c>
      <c r="E11" s="86">
        <f>RANK(E10,$D$8:$E$8,0)</f>
        <v>1</v>
      </c>
      <c r="F11" s="86">
        <f>RANK(F10,$D$8:$E$8,0)</f>
        <v>1</v>
      </c>
      <c r="L11" s="170" t="s">
        <v>96</v>
      </c>
      <c r="M11" s="171"/>
      <c r="N11" s="86" t="e">
        <f>RANK(N10,$D$8:$E$8,0)</f>
        <v>#REF!</v>
      </c>
      <c r="O11" s="86" t="e">
        <f>RANK(O10,$D$8:$E$8,0)</f>
        <v>#REF!</v>
      </c>
      <c r="P11" s="86" t="e">
        <f t="shared" ref="P11:Q11" si="1">RANK(P10,$D$8:$E$8,0)</f>
        <v>#REF!</v>
      </c>
      <c r="Q11" s="86" t="e">
        <f t="shared" si="1"/>
        <v>#REF!</v>
      </c>
    </row>
  </sheetData>
  <mergeCells count="8">
    <mergeCell ref="L4:Q4"/>
    <mergeCell ref="A4:F4"/>
    <mergeCell ref="L5:M5"/>
    <mergeCell ref="L6:M6"/>
    <mergeCell ref="L11:M11"/>
    <mergeCell ref="A5:B5"/>
    <mergeCell ref="A6:B6"/>
    <mergeCell ref="A11:B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6</vt:i4>
      </vt:variant>
    </vt:vector>
  </HeadingPairs>
  <TitlesOfParts>
    <vt:vector size="12" baseType="lpstr">
      <vt:lpstr>תנאי-סף</vt:lpstr>
      <vt:lpstr>איכות - אירוע בגליל והכרמל</vt:lpstr>
      <vt:lpstr>איכות - אירוע בגולן</vt:lpstr>
      <vt:lpstr>תכנית עבודה</vt:lpstr>
      <vt:lpstr>מחיר</vt:lpstr>
      <vt:lpstr>סיכום</vt:lpstr>
      <vt:lpstr>'איכות - אירוע בגליל והכרמל'!_Ref108685591</vt:lpstr>
      <vt:lpstr>'תנאי-סף'!_Ref113471698</vt:lpstr>
      <vt:lpstr>'תנאי-סף'!_Ref295727242</vt:lpstr>
      <vt:lpstr>'איכות - אירוע בגולן'!WPrint_Area_W</vt:lpstr>
      <vt:lpstr>'איכות - אירוע בגליל והכרמל'!WPrint_Area_W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Ayat Rahal</cp:lastModifiedBy>
  <dcterms:created xsi:type="dcterms:W3CDTF">2012-09-13T08:40:43Z</dcterms:created>
  <dcterms:modified xsi:type="dcterms:W3CDTF">2022-11-29T17:09:40Z</dcterms:modified>
</cp:coreProperties>
</file>